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ICINA NACIONAL  " sheetId="1" r:id="rId4"/>
    <sheet state="visible" name="LA PAZ " sheetId="2" r:id="rId5"/>
  </sheets>
  <definedNames>
    <definedName localSheetId="1" name="Imprimir_área_IM">'LA PAZ '!$A$1:$G$62</definedName>
    <definedName localSheetId="0" name="Imprimir_área_IM">'OFICINA NACIONAL  '!$A$1:$G$62</definedName>
  </definedNames>
  <calcPr/>
</workbook>
</file>

<file path=xl/sharedStrings.xml><?xml version="1.0" encoding="utf-8"?>
<sst xmlns="http://schemas.openxmlformats.org/spreadsheetml/2006/main" count="324" uniqueCount="103">
  <si>
    <t>VICEMINISTERIO DE PRESUPUESTO Y CONTABILIDAD FISCAL</t>
  </si>
  <si>
    <t>DIRECCION GENERAL DE PROGRAMACIÓN Y GESTION PRESUPUESTARIA</t>
  </si>
  <si>
    <t>UNIDAD DE LOS ÓRGANOS DEL ESTADO PLURINACIONAL Y ENTIDADES DESCENTRALIZADAS</t>
  </si>
  <si>
    <t>MODIFICACIONES PRESUPUESTARIAS</t>
  </si>
  <si>
    <t xml:space="preserve">GRUPO 10000 "SERVICIOS PERSONALES" </t>
  </si>
  <si>
    <t>ENTIDAD</t>
  </si>
  <si>
    <t>:</t>
  </si>
  <si>
    <t>FUENTE</t>
  </si>
  <si>
    <t>PARTIDA</t>
  </si>
  <si>
    <t>DETALLE</t>
  </si>
  <si>
    <t>APROBADO</t>
  </si>
  <si>
    <t>1 CASO</t>
  </si>
  <si>
    <t>4 CASOS</t>
  </si>
  <si>
    <t>TOTAL</t>
  </si>
  <si>
    <t>10000</t>
  </si>
  <si>
    <t>SERVICIOS PERSONALES</t>
  </si>
  <si>
    <t>NETEO</t>
  </si>
  <si>
    <t>11000</t>
  </si>
  <si>
    <t>EMPLEADOS PERMANENTES</t>
  </si>
  <si>
    <t>11100</t>
  </si>
  <si>
    <t>Haberes Básicos</t>
  </si>
  <si>
    <t>DE:</t>
  </si>
  <si>
    <t>A:</t>
  </si>
  <si>
    <t>11200</t>
  </si>
  <si>
    <t>Bono de Antigüedad</t>
  </si>
  <si>
    <t>11210</t>
  </si>
  <si>
    <t>-  Categorías Magisterio</t>
  </si>
  <si>
    <t>11220</t>
  </si>
  <si>
    <t>-  Otras Instituciones</t>
  </si>
  <si>
    <t>11300</t>
  </si>
  <si>
    <t>Bonificaciones</t>
  </si>
  <si>
    <t>11310</t>
  </si>
  <si>
    <t>-  Bono de Frontera</t>
  </si>
  <si>
    <t>11321</t>
  </si>
  <si>
    <t>11320</t>
  </si>
  <si>
    <t>-  Remuneraciones Colaterales Médicas</t>
  </si>
  <si>
    <t>11322</t>
  </si>
  <si>
    <t xml:space="preserve">          -  Categorías Médicas</t>
  </si>
  <si>
    <t>11323</t>
  </si>
  <si>
    <t xml:space="preserve">          -  Escalafón Médico</t>
  </si>
  <si>
    <t>11324</t>
  </si>
  <si>
    <t xml:space="preserve">          -  Escalafón Trabajadores en Salud</t>
  </si>
  <si>
    <t>11330</t>
  </si>
  <si>
    <t xml:space="preserve">          -  Otras Remuneraciones</t>
  </si>
  <si>
    <t>-  Otras Bonificaciones</t>
  </si>
  <si>
    <t>11500</t>
  </si>
  <si>
    <t>11400</t>
  </si>
  <si>
    <t>Aguinaldos</t>
  </si>
  <si>
    <t>11510</t>
  </si>
  <si>
    <t>Primas y Bono de Producción</t>
  </si>
  <si>
    <t>11520</t>
  </si>
  <si>
    <t>-  Primas</t>
  </si>
  <si>
    <t>11600</t>
  </si>
  <si>
    <t>-  Bono de Producción</t>
  </si>
  <si>
    <t>11700</t>
  </si>
  <si>
    <t>Asignaciones Familiares</t>
  </si>
  <si>
    <t>11810</t>
  </si>
  <si>
    <t>Sueldos</t>
  </si>
  <si>
    <t>11820</t>
  </si>
  <si>
    <t>11800</t>
  </si>
  <si>
    <t>Dietas</t>
  </si>
  <si>
    <t>11910</t>
  </si>
  <si>
    <t>-  Dietas de Directorios</t>
  </si>
  <si>
    <t>11920</t>
  </si>
  <si>
    <t>-  Dietas de Consejos</t>
  </si>
  <si>
    <t>11930</t>
  </si>
  <si>
    <t>11900</t>
  </si>
  <si>
    <t>Otros Serv. Personales</t>
  </si>
  <si>
    <t>-  Horas Extraordinarias</t>
  </si>
  <si>
    <t>12100</t>
  </si>
  <si>
    <t>-  Vacaciones no Utilizadas</t>
  </si>
  <si>
    <t>13110</t>
  </si>
  <si>
    <t>-  Otros</t>
  </si>
  <si>
    <t>13120</t>
  </si>
  <si>
    <t>-  Suplencias</t>
  </si>
  <si>
    <t>13200</t>
  </si>
  <si>
    <t>14100</t>
  </si>
  <si>
    <t>12000</t>
  </si>
  <si>
    <t>EMPLEADOS NO PERMANENTES</t>
  </si>
  <si>
    <t>15100</t>
  </si>
  <si>
    <t>Personal Eventual</t>
  </si>
  <si>
    <t>15200</t>
  </si>
  <si>
    <t>15300</t>
  </si>
  <si>
    <t>13000</t>
  </si>
  <si>
    <t>PREVISION SOCIAL</t>
  </si>
  <si>
    <t>15400</t>
  </si>
  <si>
    <t>13100</t>
  </si>
  <si>
    <t>Aporte Patronal al Seg. Soc.</t>
  </si>
  <si>
    <t>Sub Total</t>
  </si>
  <si>
    <t xml:space="preserve">-  Régimen de C. Plazo (Salud) </t>
  </si>
  <si>
    <t xml:space="preserve">-  Prima de Riesgo Profesional - Régimen de L. Plazo </t>
  </si>
  <si>
    <t xml:space="preserve">-  Aporte Patronal Fondo Solidario - Régimen de Largo Plazo </t>
  </si>
  <si>
    <t>-  Aporte Patronal Solidario (3%)</t>
  </si>
  <si>
    <t>Aporte Patronal para Vivienda</t>
  </si>
  <si>
    <t>14000</t>
  </si>
  <si>
    <t xml:space="preserve">OTROS </t>
  </si>
  <si>
    <t xml:space="preserve">-  Otros </t>
  </si>
  <si>
    <t>15000</t>
  </si>
  <si>
    <t>PREV.INCREM.PARA SERV.PERSONALES</t>
  </si>
  <si>
    <t>-  Incremento Salarial</t>
  </si>
  <si>
    <t>-  Crecimiento Vegetativo</t>
  </si>
  <si>
    <t>-  Creación de Itemes</t>
  </si>
  <si>
    <t>-  Otras Previsiones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</si>
</sst>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;\(#,##0\)"/>
    <numFmt numFmtId="165" formatCode="0_ ;\-0\ "/>
  </numFmts>
  <fonts count="24">
    <font>
      <sz val="11.0"/>
      <color/>
      <name val="Arial"/>
      <scheme val="minor"/>
    </font>
    <font>
      <b/>
      <sz val="8.0"/>
      <name val="Arial"/>
    </font>
    <font>
      <sz val="8.0"/>
      <name val="Arial"/>
    </font>
    <font>
      <b/>
      <u/>
      <sz val="11.0"/>
      <name val="Arial"/>
    </font>
    <font>
      <sz val="9.0"/>
      <name val="Arial"/>
    </font>
    <font>
      <b/>
      <sz val="9.0"/>
      <name val="Arial"/>
    </font>
    <font>
      <b/>
      <sz val="9.0"/>
      <color/>
      <name val="Arial"/>
    </font>
    <font>
      <sz val="8.0"/>
      <color rgb="FF000000"/>
      <name val="Arial"/>
    </font>
    <font>
      <b/>
      <u/>
      <sz val="8.0"/>
      <color rgb="FF000000"/>
      <name val="Arial"/>
    </font>
    <font>
      <b/>
      <u/>
      <sz val="8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sz val="14.0"/>
      <name val="Arial"/>
    </font>
    <font>
      <b/>
      <u/>
      <sz val="8.0"/>
      <color rgb="FF000000"/>
      <name val="Arial"/>
    </font>
    <font>
      <b/>
      <u/>
      <sz val="8.0"/>
      <color rgb="FF000000"/>
      <name val="Arial"/>
    </font>
    <font>
      <b/>
      <u/>
      <sz val="8.0"/>
      <color rgb="FF000000"/>
      <name val="Arial"/>
    </font>
    <font>
      <b/>
      <u/>
      <sz val="8.0"/>
      <color rgb="FF000000"/>
      <name val="Arial"/>
    </font>
    <font/>
    <font>
      <sz val="11.0"/>
      <name val="Arial"/>
    </font>
    <font>
      <sz val="8.0"/>
      <color/>
      <name val="Arial"/>
    </font>
    <font>
      <b/>
      <sz val="8.0"/>
      <color rgb="FFFF0000"/>
      <name val="Arial"/>
    </font>
    <font>
      <b/>
      <sz val="11.0"/>
      <name val="Arial"/>
    </font>
    <font>
      <b/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BFBFBF"/>
        <bgColor rgb="FFBFBFBF"/>
      </patternFill>
    </fill>
  </fills>
  <borders count="24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/>
      <right style="thin">
        <color rgb="FF000000"/>
      </right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37" xfId="0" applyAlignment="1" applyFont="1" applyNumberFormat="1">
      <alignment horizontal="left"/>
    </xf>
    <xf borderId="0" fillId="0" fontId="2" numFmtId="37" xfId="0" applyAlignment="1" applyFont="1" applyNumberFormat="1">
      <alignment horizontal="left"/>
    </xf>
    <xf borderId="0" fillId="0" fontId="2" numFmtId="37" xfId="0" applyFont="1" applyNumberFormat="1"/>
    <xf borderId="0" fillId="0" fontId="1" numFmtId="37" xfId="0" applyAlignment="1" applyFont="1" applyNumberFormat="1">
      <alignment horizontal="center"/>
    </xf>
    <xf borderId="0" fillId="0" fontId="3" numFmtId="37" xfId="0" applyAlignment="1" applyFont="1" applyNumberFormat="1">
      <alignment horizontal="center"/>
    </xf>
    <xf borderId="0" fillId="0" fontId="4" numFmtId="37" xfId="0" applyAlignment="1" applyFont="1" applyNumberFormat="1">
      <alignment horizontal="center"/>
    </xf>
    <xf borderId="0" fillId="0" fontId="5" numFmtId="37" xfId="0" applyAlignment="1" applyFont="1" applyNumberFormat="1">
      <alignment vertical="center"/>
    </xf>
    <xf borderId="0" fillId="0" fontId="2" numFmtId="37" xfId="0" applyAlignment="1" applyFont="1" applyNumberFormat="1">
      <alignment horizontal="right"/>
    </xf>
    <xf borderId="1" fillId="2" fontId="6" numFmtId="37" xfId="0" applyAlignment="1" applyBorder="1" applyFill="1" applyFont="1" applyNumberFormat="1">
      <alignment horizontal="center" vertical="center"/>
    </xf>
    <xf borderId="2" fillId="2" fontId="6" numFmtId="37" xfId="0" applyAlignment="1" applyBorder="1" applyFont="1" applyNumberFormat="1">
      <alignment horizontal="center" vertical="center"/>
    </xf>
    <xf borderId="3" fillId="2" fontId="6" numFmtId="37" xfId="0" applyAlignment="1" applyBorder="1" applyFont="1" applyNumberFormat="1">
      <alignment horizontal="center" vertical="center"/>
    </xf>
    <xf borderId="2" fillId="2" fontId="6" numFmtId="0" xfId="0" applyAlignment="1" applyBorder="1" applyFont="1">
      <alignment horizontal="center" shrinkToFit="0" vertical="center" wrapText="1"/>
    </xf>
    <xf borderId="4" fillId="2" fontId="6" numFmtId="37" xfId="0" applyAlignment="1" applyBorder="1" applyFont="1" applyNumberFormat="1">
      <alignment horizontal="center" shrinkToFit="0" vertical="center" wrapText="1"/>
    </xf>
    <xf borderId="5" fillId="2" fontId="6" numFmtId="0" xfId="0" applyAlignment="1" applyBorder="1" applyFont="1">
      <alignment horizontal="center" vertical="center"/>
    </xf>
    <xf borderId="0" fillId="0" fontId="5" numFmtId="37" xfId="0" applyAlignment="1" applyFont="1" applyNumberFormat="1">
      <alignment horizontal="center" vertical="center"/>
    </xf>
    <xf borderId="6" fillId="0" fontId="7" numFmtId="37" xfId="0" applyBorder="1" applyFont="1" applyNumberFormat="1"/>
    <xf borderId="7" fillId="0" fontId="7" numFmtId="37" xfId="0" applyBorder="1" applyFont="1" applyNumberFormat="1"/>
    <xf borderId="7" fillId="0" fontId="2" numFmtId="37" xfId="0" applyBorder="1" applyFont="1" applyNumberFormat="1"/>
    <xf borderId="8" fillId="0" fontId="7" numFmtId="164" xfId="0" applyAlignment="1" applyBorder="1" applyFont="1" applyNumberFormat="1">
      <alignment horizontal="center"/>
    </xf>
    <xf borderId="7" fillId="0" fontId="7" numFmtId="164" xfId="0" applyAlignment="1" applyBorder="1" applyFont="1" applyNumberFormat="1">
      <alignment horizontal="center"/>
    </xf>
    <xf borderId="9" fillId="0" fontId="7" numFmtId="164" xfId="0" applyAlignment="1" applyBorder="1" applyFont="1" applyNumberFormat="1">
      <alignment horizontal="center"/>
    </xf>
    <xf borderId="10" fillId="0" fontId="8" numFmtId="37" xfId="0" applyAlignment="1" applyBorder="1" applyFont="1" applyNumberFormat="1">
      <alignment horizontal="center"/>
    </xf>
    <xf borderId="0" fillId="0" fontId="9" numFmtId="37" xfId="0" applyFont="1" applyNumberFormat="1"/>
    <xf borderId="11" fillId="0" fontId="10" numFmtId="37" xfId="0" applyBorder="1" applyFont="1" applyNumberFormat="1"/>
    <xf borderId="12" fillId="0" fontId="11" numFmtId="164" xfId="0" applyBorder="1" applyFont="1" applyNumberFormat="1"/>
    <xf borderId="13" fillId="0" fontId="12" numFmtId="164" xfId="0" applyBorder="1" applyFont="1" applyNumberFormat="1"/>
    <xf borderId="0" fillId="0" fontId="13" numFmtId="37" xfId="0" applyAlignment="1" applyFont="1" applyNumberFormat="1">
      <alignment horizontal="center" vertical="center"/>
    </xf>
    <xf borderId="14" fillId="0" fontId="7" numFmtId="37" xfId="0" applyAlignment="1" applyBorder="1" applyFont="1" applyNumberFormat="1">
      <alignment horizontal="center"/>
    </xf>
    <xf borderId="11" fillId="0" fontId="7" numFmtId="37" xfId="0" applyBorder="1" applyFont="1" applyNumberFormat="1"/>
    <xf borderId="12" fillId="0" fontId="7" numFmtId="164" xfId="0" applyBorder="1" applyFont="1" applyNumberFormat="1"/>
    <xf borderId="13" fillId="0" fontId="7" numFmtId="164" xfId="0" applyBorder="1" applyFont="1" applyNumberFormat="1"/>
    <xf borderId="14" fillId="0" fontId="14" numFmtId="37" xfId="0" applyAlignment="1" applyBorder="1" applyFont="1" applyNumberFormat="1">
      <alignment horizontal="center"/>
    </xf>
    <xf borderId="11" fillId="0" fontId="15" numFmtId="37" xfId="0" applyBorder="1" applyFont="1" applyNumberFormat="1"/>
    <xf borderId="12" fillId="0" fontId="16" numFmtId="164" xfId="0" applyBorder="1" applyFont="1" applyNumberFormat="1"/>
    <xf borderId="13" fillId="0" fontId="17" numFmtId="164" xfId="0" applyBorder="1" applyFont="1" applyNumberFormat="1"/>
    <xf borderId="15" fillId="2" fontId="6" numFmtId="37" xfId="0" applyAlignment="1" applyBorder="1" applyFont="1" applyNumberFormat="1">
      <alignment horizontal="center" vertical="center"/>
    </xf>
    <xf borderId="16" fillId="0" fontId="18" numFmtId="0" xfId="0" applyBorder="1" applyFont="1"/>
    <xf borderId="0" fillId="0" fontId="19" numFmtId="37" xfId="0" applyFont="1" applyNumberFormat="1"/>
    <xf borderId="14" fillId="0" fontId="20" numFmtId="37" xfId="0" applyAlignment="1" applyBorder="1" applyFont="1" applyNumberFormat="1">
      <alignment horizontal="center"/>
    </xf>
    <xf borderId="11" fillId="0" fontId="20" numFmtId="37" xfId="0" applyBorder="1" applyFont="1" applyNumberFormat="1"/>
    <xf borderId="12" fillId="0" fontId="20" numFmtId="164" xfId="0" applyBorder="1" applyFont="1" applyNumberFormat="1"/>
    <xf borderId="10" fillId="0" fontId="7" numFmtId="37" xfId="0" applyAlignment="1" applyBorder="1" applyFont="1" applyNumberFormat="1">
      <alignment horizontal="center"/>
    </xf>
    <xf borderId="17" fillId="0" fontId="2" numFmtId="165" xfId="0" applyBorder="1" applyFont="1" applyNumberFormat="1"/>
    <xf borderId="17" fillId="0" fontId="2" numFmtId="3" xfId="0" applyBorder="1" applyFont="1" applyNumberFormat="1"/>
    <xf quotePrefix="1" borderId="11" fillId="0" fontId="20" numFmtId="37" xfId="0" applyBorder="1" applyFont="1" applyNumberFormat="1"/>
    <xf borderId="10" fillId="0" fontId="20" numFmtId="37" xfId="0" applyAlignment="1" applyBorder="1" applyFont="1" applyNumberFormat="1">
      <alignment horizontal="center"/>
    </xf>
    <xf borderId="0" fillId="0" fontId="21" numFmtId="37" xfId="0" applyAlignment="1" applyFont="1" applyNumberFormat="1">
      <alignment horizontal="center"/>
    </xf>
    <xf quotePrefix="1" borderId="10" fillId="0" fontId="20" numFmtId="37" xfId="0" applyAlignment="1" applyBorder="1" applyFont="1" applyNumberFormat="1">
      <alignment horizontal="center"/>
    </xf>
    <xf borderId="12" fillId="0" fontId="2" numFmtId="164" xfId="0" applyBorder="1" applyFont="1" applyNumberFormat="1"/>
    <xf borderId="18" fillId="0" fontId="20" numFmtId="37" xfId="0" applyBorder="1" applyFont="1" applyNumberFormat="1"/>
    <xf borderId="11" fillId="0" fontId="20" numFmtId="164" xfId="0" applyBorder="1" applyFont="1" applyNumberFormat="1"/>
    <xf borderId="10" fillId="0" fontId="7" numFmtId="165" xfId="0" applyAlignment="1" applyBorder="1" applyFont="1" applyNumberFormat="1">
      <alignment horizontal="center"/>
    </xf>
    <xf quotePrefix="1" borderId="11" fillId="0" fontId="7" numFmtId="37" xfId="0" applyBorder="1" applyFont="1" applyNumberFormat="1"/>
    <xf borderId="14" fillId="0" fontId="7" numFmtId="0" xfId="0" applyAlignment="1" applyBorder="1" applyFont="1">
      <alignment horizontal="center"/>
    </xf>
    <xf quotePrefix="1" borderId="10" fillId="0" fontId="7" numFmtId="37" xfId="0" applyAlignment="1" applyBorder="1" applyFont="1" applyNumberFormat="1">
      <alignment horizontal="center"/>
    </xf>
    <xf borderId="13" fillId="0" fontId="20" numFmtId="164" xfId="0" applyBorder="1" applyFont="1" applyNumberFormat="1"/>
    <xf borderId="1" fillId="2" fontId="6" numFmtId="0" xfId="0" applyAlignment="1" applyBorder="1" applyFont="1">
      <alignment horizontal="center" vertical="center"/>
    </xf>
    <xf borderId="19" fillId="2" fontId="6" numFmtId="165" xfId="0" applyAlignment="1" applyBorder="1" applyFont="1" applyNumberFormat="1">
      <alignment horizontal="right" vertical="center"/>
    </xf>
    <xf borderId="0" fillId="0" fontId="1" numFmtId="37" xfId="0" applyFont="1" applyNumberFormat="1"/>
    <xf borderId="19" fillId="2" fontId="6" numFmtId="3" xfId="0" applyAlignment="1" applyBorder="1" applyFont="1" applyNumberFormat="1">
      <alignment horizontal="right" vertical="center"/>
    </xf>
    <xf borderId="14" fillId="0" fontId="2" numFmtId="165" xfId="0" applyAlignment="1" applyBorder="1" applyFont="1" applyNumberFormat="1">
      <alignment horizontal="center"/>
    </xf>
    <xf borderId="11" fillId="0" fontId="2" numFmtId="37" xfId="0" applyBorder="1" applyFont="1" applyNumberFormat="1"/>
    <xf quotePrefix="1" borderId="11" fillId="0" fontId="2" numFmtId="37" xfId="0" applyBorder="1" applyFont="1" applyNumberFormat="1"/>
    <xf quotePrefix="1" borderId="14" fillId="0" fontId="7" numFmtId="37" xfId="0" applyAlignment="1" applyBorder="1" applyFont="1" applyNumberFormat="1">
      <alignment horizontal="center"/>
    </xf>
    <xf borderId="1" fillId="3" fontId="22" numFmtId="37" xfId="0" applyAlignment="1" applyBorder="1" applyFill="1" applyFont="1" applyNumberFormat="1">
      <alignment vertical="center"/>
    </xf>
    <xf borderId="19" fillId="3" fontId="23" numFmtId="37" xfId="0" applyAlignment="1" applyBorder="1" applyFont="1" applyNumberFormat="1">
      <alignment vertical="center"/>
    </xf>
    <xf borderId="20" fillId="0" fontId="7" numFmtId="37" xfId="0" applyAlignment="1" applyBorder="1" applyFont="1" applyNumberFormat="1">
      <alignment horizontal="center"/>
    </xf>
    <xf borderId="21" fillId="0" fontId="7" numFmtId="37" xfId="0" applyBorder="1" applyFont="1" applyNumberFormat="1"/>
    <xf quotePrefix="1" borderId="21" fillId="0" fontId="7" numFmtId="37" xfId="0" applyBorder="1" applyFont="1" applyNumberFormat="1"/>
    <xf borderId="22" fillId="0" fontId="7" numFmtId="164" xfId="0" applyBorder="1" applyFont="1" applyNumberFormat="1"/>
    <xf borderId="23" fillId="0" fontId="7" numFmtId="164" xfId="0" applyBorder="1" applyFont="1" applyNumberFormat="1"/>
    <xf borderId="0" fillId="0" fontId="7" numFmtId="37" xfId="0" applyFont="1" applyNumberFormat="1"/>
  </cellXfs>
  <cellStyles count="1">
    <cellStyle xfId="0" name="Normal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b/>
      </font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BD4B4"/>
          <bgColor rgb="FFFBD4B4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  <dxf>
      <font/>
      <fill>
        <patternFill patternType="none"/>
      </fill>
      <border/>
    </dxf>
    <dxf>
      <font/>
      <numFmt numFmtId="0" formatCode="0"/>
      <fill>
        <patternFill patternType="none"/>
      </fill>
      <border/>
    </dxf>
    <dxf>
      <font/>
      <numFmt numFmtId="0" formatCode="0"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numFmt numFmtId="0" formatCode="#,##0"/>
      <fill>
        <patternFill patternType="solid">
          <fgColor rgb="FFFBD4B4"/>
          <bgColor rgb="FFFBD4B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1.43"/>
    <col customWidth="1" min="3" max="3" width="30.43"/>
    <col customWidth="1" min="4" max="4" width="12.71"/>
    <col customWidth="1" min="5" max="5" width="12.29"/>
    <col customWidth="1" min="6" max="6" width="11.71"/>
    <col customWidth="1" min="7" max="7" width="12.71"/>
    <col customWidth="1" min="8" max="8" width="2.43"/>
    <col customWidth="1" min="9" max="9" width="8.14"/>
    <col customWidth="1" min="10" max="10" width="12.86"/>
    <col customWidth="1" min="11" max="11" width="2.29"/>
    <col customWidth="1" min="12" max="12" width="9.0"/>
    <col customWidth="1" min="13" max="13" width="9.71"/>
    <col customWidth="1" min="14" max="18" width="8.14"/>
    <col customWidth="1" min="19" max="19" width="9.14"/>
  </cols>
  <sheetData>
    <row r="1" ht="12.75" customHeight="1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2.75" customHeight="1">
      <c r="A2" s="1" t="s">
        <v>1</v>
      </c>
      <c r="B2" s="2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2.75" customHeight="1">
      <c r="A3" s="1" t="s">
        <v>2</v>
      </c>
      <c r="B3" s="2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8.5" customHeight="1">
      <c r="A4" s="5" t="s">
        <v>3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8.0" customHeight="1">
      <c r="A5" s="6" t="s">
        <v>4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2.75" customHeight="1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7.25" customHeight="1">
      <c r="A7" s="7" t="s">
        <v>5</v>
      </c>
      <c r="B7" s="7" t="s">
        <v>6</v>
      </c>
      <c r="C7" s="7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ht="12.75" customHeight="1">
      <c r="A8" s="7" t="s">
        <v>7</v>
      </c>
      <c r="B8" s="7" t="s">
        <v>6</v>
      </c>
      <c r="C8" s="7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ht="12.75" customHeight="1">
      <c r="A9" s="1"/>
      <c r="B9" s="1"/>
      <c r="C9" s="3"/>
      <c r="D9" s="3"/>
      <c r="E9" s="3"/>
      <c r="F9" s="3"/>
      <c r="G9" s="8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ht="42.0" customHeight="1">
      <c r="A10" s="9" t="s">
        <v>8</v>
      </c>
      <c r="B10" s="10"/>
      <c r="C10" s="11" t="s">
        <v>9</v>
      </c>
      <c r="D10" s="12" t="s">
        <v>10</v>
      </c>
      <c r="E10" s="13" t="s">
        <v>11</v>
      </c>
      <c r="F10" s="13" t="s">
        <v>12</v>
      </c>
      <c r="G10" s="14" t="s">
        <v>13</v>
      </c>
      <c r="H10" s="1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14.25" customHeight="1">
      <c r="A11" s="16"/>
      <c r="B11" s="17"/>
      <c r="C11" s="18"/>
      <c r="D11" s="19"/>
      <c r="E11" s="20"/>
      <c r="F11" s="19"/>
      <c r="G11" s="21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14.25" customHeight="1">
      <c r="A12" s="22" t="s">
        <v>14</v>
      </c>
      <c r="B12" s="23"/>
      <c r="C12" s="24" t="s">
        <v>15</v>
      </c>
      <c r="D12" s="25" t="str">
        <f t="shared" ref="D12:G12" si="1">D14+D43+D46+D54+D57</f>
        <v>83,098</v>
      </c>
      <c r="E12" s="25" t="str">
        <f t="shared" si="1"/>
        <v>721,757</v>
      </c>
      <c r="F12" s="25" t="str">
        <f t="shared" si="1"/>
        <v>94,765</v>
      </c>
      <c r="G12" s="26" t="str">
        <f t="shared" si="1"/>
        <v>899,620</v>
      </c>
      <c r="H12" s="4"/>
      <c r="I12" s="27" t="s">
        <v>16</v>
      </c>
      <c r="N12" s="3"/>
      <c r="O12" s="3"/>
      <c r="P12" s="3"/>
      <c r="Q12" s="3"/>
      <c r="R12" s="3"/>
      <c r="S12" s="3"/>
    </row>
    <row r="13" ht="14.25" customHeight="1">
      <c r="A13" s="28"/>
      <c r="B13" s="29"/>
      <c r="C13" s="29"/>
      <c r="D13" s="30"/>
      <c r="E13" s="30"/>
      <c r="F13" s="30"/>
      <c r="G13" s="31"/>
      <c r="H13" s="4"/>
      <c r="N13" s="3"/>
      <c r="O13" s="3"/>
      <c r="P13" s="3"/>
      <c r="Q13" s="3"/>
      <c r="R13" s="3"/>
      <c r="S13" s="3"/>
    </row>
    <row r="14" ht="14.25" customHeight="1">
      <c r="A14" s="32" t="s">
        <v>17</v>
      </c>
      <c r="B14" s="33"/>
      <c r="C14" s="33" t="s">
        <v>18</v>
      </c>
      <c r="D14" s="34" t="str">
        <f t="shared" ref="D14:F14" si="2">D15+D16+D19+D27+D28+D31+D32+D33+D36</f>
        <v>71,993</v>
      </c>
      <c r="E14" s="34" t="str">
        <f t="shared" si="2"/>
        <v>625,306</v>
      </c>
      <c r="F14" s="34" t="str">
        <f t="shared" si="2"/>
        <v>82,100</v>
      </c>
      <c r="G14" s="35" t="str">
        <f t="shared" ref="G14:G40" si="3">+D14+E14+F14</f>
        <v>779,399</v>
      </c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14.25" customHeight="1">
      <c r="A15" s="28" t="s">
        <v>19</v>
      </c>
      <c r="B15" s="29"/>
      <c r="C15" s="29" t="s">
        <v>20</v>
      </c>
      <c r="D15" s="30">
        <v>0.0</v>
      </c>
      <c r="E15" s="30">
        <v>0.0</v>
      </c>
      <c r="F15" s="30">
        <v>0.0</v>
      </c>
      <c r="G15" s="31" t="str">
        <f t="shared" si="3"/>
        <v>0</v>
      </c>
      <c r="H15" s="4"/>
      <c r="I15" s="36" t="s">
        <v>21</v>
      </c>
      <c r="J15" s="37"/>
      <c r="K15" s="38"/>
      <c r="L15" s="36" t="s">
        <v>22</v>
      </c>
      <c r="M15" s="37"/>
      <c r="N15" s="3"/>
      <c r="O15" s="3"/>
      <c r="P15" s="3"/>
      <c r="Q15" s="3"/>
      <c r="R15" s="3"/>
      <c r="S15" s="3"/>
    </row>
    <row r="16" ht="14.25" customHeight="1">
      <c r="A16" s="39" t="s">
        <v>23</v>
      </c>
      <c r="B16" s="40"/>
      <c r="C16" s="40" t="s">
        <v>24</v>
      </c>
      <c r="D16" s="41">
        <v>66455.0</v>
      </c>
      <c r="E16" s="41">
        <v>0.0</v>
      </c>
      <c r="F16" s="41" t="str">
        <f>F17+F18</f>
        <v>75,785</v>
      </c>
      <c r="G16" s="31" t="str">
        <f t="shared" si="3"/>
        <v>142,240</v>
      </c>
      <c r="H16" s="4"/>
      <c r="I16" s="42" t="s">
        <v>19</v>
      </c>
      <c r="J16" s="43" t="str">
        <f>IF(($F15+$E15)&lt;0,$F15+$E15,0)</f>
        <v>0 </v>
      </c>
      <c r="K16" s="3"/>
      <c r="L16" s="42" t="s">
        <v>19</v>
      </c>
      <c r="M16" s="44" t="str">
        <f>IF(($F15+$E15)&gt;0,$F15+$E15,0)</f>
        <v>0</v>
      </c>
      <c r="N16" s="3"/>
      <c r="O16" s="3"/>
      <c r="P16" s="3"/>
      <c r="Q16" s="3"/>
      <c r="R16" s="3"/>
      <c r="S16" s="3"/>
    </row>
    <row r="17" ht="14.25" customHeight="1">
      <c r="A17" s="39" t="s">
        <v>25</v>
      </c>
      <c r="B17" s="40"/>
      <c r="C17" s="45" t="s">
        <v>26</v>
      </c>
      <c r="D17" s="41">
        <v>0.0</v>
      </c>
      <c r="E17" s="41">
        <v>0.0</v>
      </c>
      <c r="F17" s="41">
        <v>0.0</v>
      </c>
      <c r="G17" s="31" t="str">
        <f t="shared" si="3"/>
        <v>0</v>
      </c>
      <c r="H17" s="4"/>
      <c r="I17" s="46" t="s">
        <v>25</v>
      </c>
      <c r="J17" s="43" t="str">
        <f t="shared" ref="J17:J18" si="4">IF((F17+E17)&lt;0,F17+E17,0)</f>
        <v>0 </v>
      </c>
      <c r="K17" s="3"/>
      <c r="L17" s="46" t="s">
        <v>25</v>
      </c>
      <c r="M17" s="44" t="str">
        <f t="shared" ref="M17:M18" si="5">IF(($F17+$E17)&gt;0,$F17+$E17,0)</f>
        <v>0</v>
      </c>
      <c r="N17" s="3"/>
      <c r="O17" s="3"/>
      <c r="P17" s="3"/>
      <c r="Q17" s="3"/>
      <c r="R17" s="3"/>
      <c r="S17" s="3"/>
    </row>
    <row r="18" ht="14.25" customHeight="1">
      <c r="A18" s="39" t="s">
        <v>27</v>
      </c>
      <c r="B18" s="40"/>
      <c r="C18" s="45" t="s">
        <v>28</v>
      </c>
      <c r="D18" s="41">
        <v>0.0</v>
      </c>
      <c r="E18" s="41">
        <v>0.0</v>
      </c>
      <c r="F18" s="41">
        <v>75785.0</v>
      </c>
      <c r="G18" s="31" t="str">
        <f t="shared" si="3"/>
        <v>75,785</v>
      </c>
      <c r="H18" s="4"/>
      <c r="I18" s="46" t="s">
        <v>27</v>
      </c>
      <c r="J18" s="43" t="str">
        <f t="shared" si="4"/>
        <v>0 </v>
      </c>
      <c r="K18" s="3"/>
      <c r="L18" s="46" t="s">
        <v>27</v>
      </c>
      <c r="M18" s="44" t="str">
        <f t="shared" si="5"/>
        <v>75,785</v>
      </c>
      <c r="N18" s="3"/>
      <c r="O18" s="3"/>
      <c r="P18" s="3"/>
      <c r="Q18" s="3"/>
      <c r="R18" s="3"/>
      <c r="S18" s="3"/>
    </row>
    <row r="19" ht="14.25" customHeight="1">
      <c r="A19" s="39" t="s">
        <v>29</v>
      </c>
      <c r="B19" s="40"/>
      <c r="C19" s="40" t="s">
        <v>30</v>
      </c>
      <c r="D19" s="41" t="str">
        <f t="shared" ref="D19:F19" si="6">D20+D21+D26</f>
        <v>0</v>
      </c>
      <c r="E19" s="41" t="str">
        <f t="shared" si="6"/>
        <v>0</v>
      </c>
      <c r="F19" s="41" t="str">
        <f t="shared" si="6"/>
        <v>0</v>
      </c>
      <c r="G19" s="31" t="str">
        <f t="shared" si="3"/>
        <v>0</v>
      </c>
      <c r="H19" s="47"/>
      <c r="I19" s="46" t="s">
        <v>31</v>
      </c>
      <c r="J19" s="43" t="str">
        <f>IF((F20+E20)&lt;0,F20+E20,0)</f>
        <v>0 </v>
      </c>
      <c r="K19" s="3"/>
      <c r="L19" s="46" t="s">
        <v>31</v>
      </c>
      <c r="M19" s="44" t="str">
        <f>IF(($F20+$E20)&gt;0,$F20+$E20,0)</f>
        <v>0</v>
      </c>
      <c r="N19" s="3"/>
      <c r="O19" s="3"/>
      <c r="P19" s="3"/>
      <c r="Q19" s="3"/>
      <c r="R19" s="3"/>
      <c r="S19" s="3"/>
    </row>
    <row r="20" ht="14.25" customHeight="1">
      <c r="A20" s="39" t="s">
        <v>31</v>
      </c>
      <c r="B20" s="40"/>
      <c r="C20" s="45" t="s">
        <v>32</v>
      </c>
      <c r="D20" s="41">
        <v>0.0</v>
      </c>
      <c r="E20" s="41">
        <v>0.0</v>
      </c>
      <c r="F20" s="41">
        <v>0.0</v>
      </c>
      <c r="G20" s="31" t="str">
        <f t="shared" si="3"/>
        <v>0</v>
      </c>
      <c r="H20" s="4"/>
      <c r="I20" s="46" t="s">
        <v>33</v>
      </c>
      <c r="J20" s="43" t="str">
        <f t="shared" ref="J20:J30" si="8">IF((F22+E22)&lt;0,F22+E22,0)</f>
        <v>0 </v>
      </c>
      <c r="K20" s="3"/>
      <c r="L20" s="46" t="s">
        <v>33</v>
      </c>
      <c r="M20" s="44" t="str">
        <f t="shared" ref="M20:M30" si="9">IF(($F22+$E22)&gt;0,$F22+$E22,0)</f>
        <v>0</v>
      </c>
      <c r="N20" s="3"/>
      <c r="O20" s="3"/>
      <c r="P20" s="3"/>
      <c r="Q20" s="3"/>
      <c r="R20" s="3"/>
      <c r="S20" s="3"/>
    </row>
    <row r="21" ht="14.25" customHeight="1">
      <c r="A21" s="39" t="s">
        <v>34</v>
      </c>
      <c r="B21" s="40"/>
      <c r="C21" s="45" t="s">
        <v>35</v>
      </c>
      <c r="D21" s="41" t="str">
        <f t="shared" ref="D21:F21" si="7">+D22+D23+D24+D25</f>
        <v>0</v>
      </c>
      <c r="E21" s="41" t="str">
        <f t="shared" si="7"/>
        <v>0</v>
      </c>
      <c r="F21" s="41" t="str">
        <f t="shared" si="7"/>
        <v>0</v>
      </c>
      <c r="G21" s="31" t="str">
        <f t="shared" si="3"/>
        <v>0</v>
      </c>
      <c r="H21" s="4"/>
      <c r="I21" s="46" t="s">
        <v>36</v>
      </c>
      <c r="J21" s="43" t="str">
        <f t="shared" si="8"/>
        <v>0 </v>
      </c>
      <c r="K21" s="3"/>
      <c r="L21" s="46" t="s">
        <v>36</v>
      </c>
      <c r="M21" s="44" t="str">
        <f t="shared" si="9"/>
        <v>0</v>
      </c>
      <c r="N21" s="3"/>
      <c r="O21" s="3"/>
      <c r="P21" s="3"/>
      <c r="Q21" s="3"/>
      <c r="R21" s="3"/>
      <c r="S21" s="3"/>
    </row>
    <row r="22" ht="14.25" customHeight="1">
      <c r="A22" s="46" t="s">
        <v>33</v>
      </c>
      <c r="B22" s="40"/>
      <c r="C22" s="45" t="s">
        <v>37</v>
      </c>
      <c r="D22" s="41">
        <v>0.0</v>
      </c>
      <c r="E22" s="41">
        <v>0.0</v>
      </c>
      <c r="F22" s="41">
        <v>0.0</v>
      </c>
      <c r="G22" s="31" t="str">
        <f t="shared" si="3"/>
        <v>0</v>
      </c>
      <c r="H22" s="4"/>
      <c r="I22" s="46" t="s">
        <v>38</v>
      </c>
      <c r="J22" s="43" t="str">
        <f t="shared" si="8"/>
        <v>0 </v>
      </c>
      <c r="K22" s="3"/>
      <c r="L22" s="46" t="s">
        <v>38</v>
      </c>
      <c r="M22" s="44" t="str">
        <f t="shared" si="9"/>
        <v>0</v>
      </c>
      <c r="N22" s="3"/>
      <c r="O22" s="3"/>
      <c r="P22" s="3"/>
      <c r="Q22" s="3"/>
      <c r="R22" s="3"/>
      <c r="S22" s="3"/>
    </row>
    <row r="23" ht="14.25" customHeight="1">
      <c r="A23" s="46" t="s">
        <v>36</v>
      </c>
      <c r="B23" s="40"/>
      <c r="C23" s="45" t="s">
        <v>39</v>
      </c>
      <c r="D23" s="41">
        <v>0.0</v>
      </c>
      <c r="E23" s="41">
        <v>0.0</v>
      </c>
      <c r="F23" s="41">
        <v>0.0</v>
      </c>
      <c r="G23" s="31" t="str">
        <f t="shared" si="3"/>
        <v>0</v>
      </c>
      <c r="H23" s="4"/>
      <c r="I23" s="46" t="s">
        <v>40</v>
      </c>
      <c r="J23" s="43" t="str">
        <f t="shared" si="8"/>
        <v>0 </v>
      </c>
      <c r="K23" s="3"/>
      <c r="L23" s="46" t="s">
        <v>40</v>
      </c>
      <c r="M23" s="44" t="str">
        <f t="shared" si="9"/>
        <v>0</v>
      </c>
      <c r="N23" s="3"/>
      <c r="O23" s="3"/>
      <c r="P23" s="3"/>
      <c r="Q23" s="3"/>
      <c r="R23" s="3"/>
      <c r="S23" s="3"/>
    </row>
    <row r="24" ht="14.25" customHeight="1">
      <c r="A24" s="46" t="s">
        <v>38</v>
      </c>
      <c r="B24" s="40"/>
      <c r="C24" s="45" t="s">
        <v>41</v>
      </c>
      <c r="D24" s="41">
        <v>0.0</v>
      </c>
      <c r="E24" s="41">
        <v>0.0</v>
      </c>
      <c r="F24" s="41">
        <v>0.0</v>
      </c>
      <c r="G24" s="31" t="str">
        <f t="shared" si="3"/>
        <v>0</v>
      </c>
      <c r="H24" s="4"/>
      <c r="I24" s="46" t="s">
        <v>42</v>
      </c>
      <c r="J24" s="43" t="str">
        <f t="shared" si="8"/>
        <v>0 </v>
      </c>
      <c r="K24" s="3"/>
      <c r="L24" s="46" t="s">
        <v>42</v>
      </c>
      <c r="M24" s="44" t="str">
        <f t="shared" si="9"/>
        <v>0</v>
      </c>
      <c r="N24" s="3"/>
      <c r="O24" s="3"/>
      <c r="P24" s="3"/>
      <c r="Q24" s="3"/>
      <c r="R24" s="3"/>
      <c r="S24" s="3"/>
    </row>
    <row r="25" ht="14.25" customHeight="1">
      <c r="A25" s="46" t="s">
        <v>40</v>
      </c>
      <c r="B25" s="40"/>
      <c r="C25" s="45" t="s">
        <v>43</v>
      </c>
      <c r="D25" s="41">
        <v>0.0</v>
      </c>
      <c r="E25" s="41">
        <v>0.0</v>
      </c>
      <c r="F25" s="41">
        <v>0.0</v>
      </c>
      <c r="G25" s="31" t="str">
        <f t="shared" si="3"/>
        <v>0</v>
      </c>
      <c r="H25" s="4"/>
      <c r="I25" s="46" t="str">
        <f>A27</f>
        <v>11400</v>
      </c>
      <c r="J25" s="43" t="str">
        <f t="shared" si="8"/>
        <v>0 </v>
      </c>
      <c r="K25" s="3"/>
      <c r="L25" s="46" t="str">
        <f>A27</f>
        <v>11400</v>
      </c>
      <c r="M25" s="44" t="str">
        <f t="shared" si="9"/>
        <v>54,415</v>
      </c>
      <c r="N25" s="3"/>
      <c r="O25" s="3"/>
      <c r="P25" s="3"/>
      <c r="Q25" s="3"/>
      <c r="R25" s="3"/>
      <c r="S25" s="3"/>
    </row>
    <row r="26" ht="14.25" customHeight="1">
      <c r="A26" s="46" t="s">
        <v>42</v>
      </c>
      <c r="B26" s="40"/>
      <c r="C26" s="45" t="s">
        <v>44</v>
      </c>
      <c r="D26" s="41">
        <v>0.0</v>
      </c>
      <c r="E26" s="41">
        <v>0.0</v>
      </c>
      <c r="F26" s="41">
        <v>0.0</v>
      </c>
      <c r="G26" s="31" t="str">
        <f t="shared" si="3"/>
        <v>0</v>
      </c>
      <c r="H26" s="4"/>
      <c r="I26" s="46" t="s">
        <v>45</v>
      </c>
      <c r="J26" s="43" t="str">
        <f t="shared" si="8"/>
        <v>0 </v>
      </c>
      <c r="K26" s="3"/>
      <c r="L26" s="46" t="s">
        <v>45</v>
      </c>
      <c r="M26" s="44" t="str">
        <f t="shared" si="9"/>
        <v>0</v>
      </c>
      <c r="N26" s="3"/>
      <c r="O26" s="3"/>
      <c r="P26" s="3"/>
      <c r="Q26" s="3"/>
      <c r="R26" s="3"/>
      <c r="S26" s="3"/>
    </row>
    <row r="27" ht="14.25" customHeight="1">
      <c r="A27" s="46" t="s">
        <v>46</v>
      </c>
      <c r="B27" s="40"/>
      <c r="C27" s="40" t="s">
        <v>47</v>
      </c>
      <c r="D27" s="41" t="str">
        <f t="shared" ref="D27:F27" si="10">ROUND((D15+D16+D20+D21+D26+D32+D37+D40)/12,0)</f>
        <v>5,538</v>
      </c>
      <c r="E27" s="41" t="str">
        <f t="shared" si="10"/>
        <v>48,100</v>
      </c>
      <c r="F27" s="41" t="str">
        <f t="shared" si="10"/>
        <v>6,315</v>
      </c>
      <c r="G27" s="31" t="str">
        <f t="shared" si="3"/>
        <v>59,953</v>
      </c>
      <c r="H27" s="4"/>
      <c r="I27" s="48" t="s">
        <v>48</v>
      </c>
      <c r="J27" s="43" t="str">
        <f t="shared" si="8"/>
        <v>0 </v>
      </c>
      <c r="K27" s="3"/>
      <c r="L27" s="48" t="s">
        <v>48</v>
      </c>
      <c r="M27" s="44" t="str">
        <f t="shared" si="9"/>
        <v>0</v>
      </c>
      <c r="N27" s="3"/>
      <c r="O27" s="3"/>
      <c r="P27" s="3"/>
      <c r="Q27" s="3"/>
      <c r="R27" s="3"/>
      <c r="S27" s="3"/>
    </row>
    <row r="28" ht="14.25" customHeight="1">
      <c r="A28" s="46" t="s">
        <v>45</v>
      </c>
      <c r="B28" s="40"/>
      <c r="C28" s="40" t="s">
        <v>49</v>
      </c>
      <c r="D28" s="41" t="str">
        <f t="shared" ref="D28:F28" si="11">+D29+D30</f>
        <v>0</v>
      </c>
      <c r="E28" s="41" t="str">
        <f t="shared" si="11"/>
        <v>0</v>
      </c>
      <c r="F28" s="41" t="str">
        <f t="shared" si="11"/>
        <v>0</v>
      </c>
      <c r="G28" s="31" t="str">
        <f t="shared" si="3"/>
        <v>0</v>
      </c>
      <c r="H28" s="4"/>
      <c r="I28" s="48" t="s">
        <v>50</v>
      </c>
      <c r="J28" s="43" t="str">
        <f t="shared" si="8"/>
        <v>0 </v>
      </c>
      <c r="K28" s="3"/>
      <c r="L28" s="48" t="s">
        <v>50</v>
      </c>
      <c r="M28" s="44" t="str">
        <f t="shared" si="9"/>
        <v>0</v>
      </c>
      <c r="N28" s="3"/>
      <c r="O28" s="3"/>
      <c r="P28" s="3"/>
      <c r="Q28" s="3"/>
      <c r="R28" s="3"/>
      <c r="S28" s="3"/>
    </row>
    <row r="29" ht="14.25" customHeight="1">
      <c r="A29" s="48" t="s">
        <v>48</v>
      </c>
      <c r="B29" s="40"/>
      <c r="C29" s="45" t="s">
        <v>51</v>
      </c>
      <c r="D29" s="41">
        <v>0.0</v>
      </c>
      <c r="E29" s="41">
        <v>0.0</v>
      </c>
      <c r="F29" s="41">
        <v>0.0</v>
      </c>
      <c r="G29" s="31" t="str">
        <f t="shared" si="3"/>
        <v>0</v>
      </c>
      <c r="H29" s="4"/>
      <c r="I29" s="46" t="s">
        <v>52</v>
      </c>
      <c r="J29" s="43" t="str">
        <f t="shared" si="8"/>
        <v>0 </v>
      </c>
      <c r="K29" s="3"/>
      <c r="L29" s="46" t="s">
        <v>52</v>
      </c>
      <c r="M29" s="44" t="str">
        <f t="shared" si="9"/>
        <v>0</v>
      </c>
      <c r="N29" s="3"/>
      <c r="O29" s="3"/>
      <c r="P29" s="3"/>
      <c r="Q29" s="3"/>
      <c r="R29" s="3"/>
      <c r="S29" s="3"/>
    </row>
    <row r="30" ht="14.25" customHeight="1">
      <c r="A30" s="48" t="s">
        <v>50</v>
      </c>
      <c r="B30" s="40"/>
      <c r="C30" s="45" t="s">
        <v>53</v>
      </c>
      <c r="D30" s="41">
        <v>0.0</v>
      </c>
      <c r="E30" s="41">
        <v>0.0</v>
      </c>
      <c r="F30" s="41">
        <v>0.0</v>
      </c>
      <c r="G30" s="31" t="str">
        <f t="shared" si="3"/>
        <v>0</v>
      </c>
      <c r="H30" s="4"/>
      <c r="I30" s="46" t="s">
        <v>54</v>
      </c>
      <c r="J30" s="43" t="str">
        <f t="shared" si="8"/>
        <v>0 </v>
      </c>
      <c r="K30" s="3"/>
      <c r="L30" s="46" t="s">
        <v>54</v>
      </c>
      <c r="M30" s="44" t="str">
        <f t="shared" si="9"/>
        <v>577,206</v>
      </c>
      <c r="N30" s="3"/>
      <c r="O30" s="3"/>
      <c r="P30" s="3" t="str">
        <f>2700000-E12</f>
        <v> 1,978,243 </v>
      </c>
      <c r="Q30" s="3"/>
      <c r="R30" s="3"/>
      <c r="S30" s="3"/>
    </row>
    <row r="31" ht="14.25" customHeight="1">
      <c r="A31" s="46" t="s">
        <v>52</v>
      </c>
      <c r="B31" s="40"/>
      <c r="C31" s="40" t="s">
        <v>55</v>
      </c>
      <c r="D31" s="41">
        <v>0.0</v>
      </c>
      <c r="E31" s="49">
        <v>0.0</v>
      </c>
      <c r="F31" s="41">
        <v>0.0</v>
      </c>
      <c r="G31" s="31" t="str">
        <f t="shared" si="3"/>
        <v>0</v>
      </c>
      <c r="H31" s="4"/>
      <c r="I31" s="48" t="s">
        <v>56</v>
      </c>
      <c r="J31" s="43" t="str">
        <f t="shared" ref="J31:J32" si="12">IF((F34+E34)&lt;0,F34+E34,0)</f>
        <v>0 </v>
      </c>
      <c r="K31" s="3"/>
      <c r="L31" s="48" t="s">
        <v>56</v>
      </c>
      <c r="M31" s="44" t="str">
        <f t="shared" ref="M31:M32" si="13">IF(($F34+$E34)&gt;0,$F34+$E34,0)</f>
        <v>0</v>
      </c>
      <c r="N31" s="3"/>
      <c r="O31" s="3"/>
      <c r="P31" s="3"/>
      <c r="Q31" s="3"/>
      <c r="R31" s="3"/>
      <c r="S31" s="3"/>
    </row>
    <row r="32" ht="14.25" customHeight="1">
      <c r="A32" s="46" t="s">
        <v>54</v>
      </c>
      <c r="B32" s="40"/>
      <c r="C32" s="40" t="s">
        <v>57</v>
      </c>
      <c r="D32" s="41">
        <v>0.0</v>
      </c>
      <c r="E32" s="41">
        <v>577205.83</v>
      </c>
      <c r="F32" s="41">
        <v>0.0</v>
      </c>
      <c r="G32" s="31" t="str">
        <f t="shared" si="3"/>
        <v>577,206</v>
      </c>
      <c r="H32" s="4"/>
      <c r="I32" s="48" t="s">
        <v>58</v>
      </c>
      <c r="J32" s="43" t="str">
        <f t="shared" si="12"/>
        <v>0 </v>
      </c>
      <c r="K32" s="3"/>
      <c r="L32" s="48" t="s">
        <v>58</v>
      </c>
      <c r="M32" s="44" t="str">
        <f t="shared" si="13"/>
        <v>0</v>
      </c>
      <c r="N32" s="3"/>
      <c r="O32" s="3"/>
      <c r="P32" s="3"/>
      <c r="Q32" s="3"/>
      <c r="R32" s="3"/>
      <c r="S32" s="3"/>
    </row>
    <row r="33" ht="14.25" customHeight="1">
      <c r="A33" s="48" t="s">
        <v>59</v>
      </c>
      <c r="B33" s="40"/>
      <c r="C33" s="50" t="s">
        <v>60</v>
      </c>
      <c r="D33" s="41" t="str">
        <f t="shared" ref="D33:F33" si="14">+D34+D35</f>
        <v>0</v>
      </c>
      <c r="E33" s="41" t="str">
        <f t="shared" si="14"/>
        <v>0</v>
      </c>
      <c r="F33" s="41" t="str">
        <f t="shared" si="14"/>
        <v>0</v>
      </c>
      <c r="G33" s="31" t="str">
        <f t="shared" si="3"/>
        <v>0</v>
      </c>
      <c r="H33" s="47"/>
      <c r="I33" s="46" t="s">
        <v>61</v>
      </c>
      <c r="J33" s="43" t="str">
        <f t="shared" ref="J33:J36" si="15">IF((F37+E37)&lt;0,F37+E37,0)</f>
        <v>0 </v>
      </c>
      <c r="K33" s="3"/>
      <c r="L33" s="46" t="s">
        <v>61</v>
      </c>
      <c r="M33" s="44" t="str">
        <f t="shared" ref="M33:M36" si="16">IF(($F37+$E37)&gt;0,$F37+$E37,0)</f>
        <v>0</v>
      </c>
      <c r="N33" s="3"/>
      <c r="O33" s="3"/>
      <c r="P33" s="3"/>
      <c r="Q33" s="3"/>
      <c r="R33" s="3"/>
      <c r="S33" s="3">
        <v>30000.0</v>
      </c>
    </row>
    <row r="34" ht="14.25" customHeight="1">
      <c r="A34" s="48" t="s">
        <v>56</v>
      </c>
      <c r="B34" s="40"/>
      <c r="C34" s="45" t="s">
        <v>62</v>
      </c>
      <c r="D34" s="41"/>
      <c r="E34" s="41">
        <v>0.0</v>
      </c>
      <c r="F34" s="41">
        <v>0.0</v>
      </c>
      <c r="G34" s="31" t="str">
        <f t="shared" si="3"/>
        <v>0</v>
      </c>
      <c r="H34" s="47"/>
      <c r="I34" s="46" t="s">
        <v>63</v>
      </c>
      <c r="J34" s="43" t="str">
        <f t="shared" si="15"/>
        <v>0 </v>
      </c>
      <c r="K34" s="3"/>
      <c r="L34" s="46" t="s">
        <v>63</v>
      </c>
      <c r="M34" s="44" t="str">
        <f t="shared" si="16"/>
        <v>0</v>
      </c>
      <c r="N34" s="3"/>
      <c r="O34" s="3"/>
      <c r="P34" s="3"/>
      <c r="Q34" s="3"/>
      <c r="R34" s="3"/>
      <c r="S34" s="3">
        <v>9095.0</v>
      </c>
    </row>
    <row r="35" ht="14.25" customHeight="1">
      <c r="A35" s="48" t="s">
        <v>58</v>
      </c>
      <c r="B35" s="40"/>
      <c r="C35" s="45" t="s">
        <v>64</v>
      </c>
      <c r="D35" s="41">
        <v>0.0</v>
      </c>
      <c r="E35" s="41">
        <v>0.0</v>
      </c>
      <c r="F35" s="41">
        <v>0.0</v>
      </c>
      <c r="G35" s="31" t="str">
        <f t="shared" si="3"/>
        <v>0</v>
      </c>
      <c r="H35" s="47"/>
      <c r="I35" s="42" t="s">
        <v>65</v>
      </c>
      <c r="J35" s="43" t="str">
        <f t="shared" si="15"/>
        <v>0 </v>
      </c>
      <c r="K35" s="3"/>
      <c r="L35" s="42" t="s">
        <v>65</v>
      </c>
      <c r="M35" s="44" t="str">
        <f t="shared" si="16"/>
        <v>0</v>
      </c>
      <c r="N35" s="3"/>
      <c r="O35" s="3"/>
      <c r="P35" s="3"/>
      <c r="Q35" s="3"/>
      <c r="R35" s="3"/>
      <c r="S35" s="3">
        <v>79.0</v>
      </c>
    </row>
    <row r="36" ht="14.25" customHeight="1">
      <c r="A36" s="39" t="s">
        <v>66</v>
      </c>
      <c r="B36" s="40"/>
      <c r="C36" s="40" t="s">
        <v>67</v>
      </c>
      <c r="D36" s="41" t="str">
        <f t="shared" ref="D36:F36" si="17">D37+D38+D39+D40</f>
        <v>0</v>
      </c>
      <c r="E36" s="41" t="str">
        <f t="shared" si="17"/>
        <v>0</v>
      </c>
      <c r="F36" s="41" t="str">
        <f t="shared" si="17"/>
        <v>0</v>
      </c>
      <c r="G36" s="31" t="str">
        <f t="shared" si="3"/>
        <v>0</v>
      </c>
      <c r="H36" s="51"/>
      <c r="I36" s="52">
        <v>11940.0</v>
      </c>
      <c r="J36" s="43" t="str">
        <f t="shared" si="15"/>
        <v>0 </v>
      </c>
      <c r="K36" s="3"/>
      <c r="L36" s="52">
        <v>11940.0</v>
      </c>
      <c r="M36" s="44" t="str">
        <f t="shared" si="16"/>
        <v>0</v>
      </c>
      <c r="N36" s="3"/>
      <c r="O36" s="3"/>
      <c r="P36" s="3"/>
      <c r="Q36" s="3"/>
      <c r="R36" s="3"/>
      <c r="S36" s="3"/>
    </row>
    <row r="37" ht="14.25" customHeight="1">
      <c r="A37" s="39" t="s">
        <v>61</v>
      </c>
      <c r="B37" s="40"/>
      <c r="C37" s="45" t="s">
        <v>68</v>
      </c>
      <c r="D37" s="41">
        <v>0.0</v>
      </c>
      <c r="E37" s="41">
        <v>0.0</v>
      </c>
      <c r="F37" s="41">
        <v>0.0</v>
      </c>
      <c r="G37" s="31" t="str">
        <f t="shared" si="3"/>
        <v>0</v>
      </c>
      <c r="H37" s="4"/>
      <c r="I37" s="42" t="s">
        <v>69</v>
      </c>
      <c r="J37" s="43" t="str">
        <f>IF((F44+E44)&lt;0,F44+E44,0)</f>
        <v>0 </v>
      </c>
      <c r="K37" s="3"/>
      <c r="L37" s="42" t="s">
        <v>69</v>
      </c>
      <c r="M37" s="44" t="str">
        <f>IF(($F44+$E44)&gt;0,$F44+$E44,0)</f>
        <v>0</v>
      </c>
      <c r="N37" s="3"/>
      <c r="O37" s="3"/>
      <c r="P37" s="3"/>
      <c r="Q37" s="3"/>
      <c r="R37" s="3"/>
      <c r="S37" s="3"/>
    </row>
    <row r="38" ht="14.25" customHeight="1">
      <c r="A38" s="39" t="s">
        <v>63</v>
      </c>
      <c r="B38" s="40"/>
      <c r="C38" s="45" t="s">
        <v>70</v>
      </c>
      <c r="D38" s="41">
        <v>0.0</v>
      </c>
      <c r="E38" s="41">
        <v>0.0</v>
      </c>
      <c r="F38" s="41">
        <v>0.0</v>
      </c>
      <c r="G38" s="31" t="str">
        <f t="shared" si="3"/>
        <v>0</v>
      </c>
      <c r="H38" s="4"/>
      <c r="I38" s="42" t="s">
        <v>71</v>
      </c>
      <c r="J38" s="43" t="str">
        <f t="shared" ref="J38:J39" si="18">IF((F48+E48)&lt;0,F48+E48,0)</f>
        <v>0 </v>
      </c>
      <c r="K38" s="3"/>
      <c r="L38" s="42" t="s">
        <v>71</v>
      </c>
      <c r="M38" s="44" t="str">
        <f t="shared" ref="M38:M39" si="19">IF(($F48+$E48)&gt;0,$F48+$E48,0)</f>
        <v>65,300</v>
      </c>
      <c r="N38" s="3"/>
      <c r="O38" s="3"/>
      <c r="P38" s="3"/>
      <c r="Q38" s="3"/>
      <c r="R38" s="3"/>
      <c r="S38" s="3"/>
    </row>
    <row r="39" ht="14.25" customHeight="1">
      <c r="A39" s="28" t="s">
        <v>65</v>
      </c>
      <c r="B39" s="29"/>
      <c r="C39" s="53" t="s">
        <v>72</v>
      </c>
      <c r="D39" s="30">
        <v>0.0</v>
      </c>
      <c r="E39" s="30">
        <v>0.0</v>
      </c>
      <c r="F39" s="30">
        <v>0.0</v>
      </c>
      <c r="G39" s="31" t="str">
        <f t="shared" si="3"/>
        <v>0</v>
      </c>
      <c r="H39" s="4"/>
      <c r="I39" s="42" t="s">
        <v>73</v>
      </c>
      <c r="J39" s="43" t="str">
        <f t="shared" si="18"/>
        <v>0 </v>
      </c>
      <c r="K39" s="3"/>
      <c r="L39" s="42" t="s">
        <v>73</v>
      </c>
      <c r="M39" s="44" t="str">
        <f t="shared" si="19"/>
        <v>11,166</v>
      </c>
      <c r="N39" s="3"/>
      <c r="O39" s="3"/>
      <c r="P39" s="3"/>
      <c r="Q39" s="3"/>
      <c r="R39" s="3"/>
      <c r="S39" s="3"/>
    </row>
    <row r="40" ht="14.25" customHeight="1">
      <c r="A40" s="54">
        <v>11940.0</v>
      </c>
      <c r="B40" s="29"/>
      <c r="C40" s="53" t="s">
        <v>74</v>
      </c>
      <c r="D40" s="30">
        <v>0.0</v>
      </c>
      <c r="E40" s="30">
        <v>0.0</v>
      </c>
      <c r="F40" s="30">
        <v>0.0</v>
      </c>
      <c r="G40" s="31" t="str">
        <f t="shared" si="3"/>
        <v>0</v>
      </c>
      <c r="H40" s="4"/>
      <c r="I40" s="52">
        <v>13131.0</v>
      </c>
      <c r="J40" s="43" t="str">
        <f t="shared" ref="J40:J41" si="20">IF((F51+E51)&lt;0,F51+E51,0)</f>
        <v>0 </v>
      </c>
      <c r="K40" s="3"/>
      <c r="L40" s="52">
        <v>13131.0</v>
      </c>
      <c r="M40" s="44" t="str">
        <f t="shared" ref="M40:M41" si="21">IF(($F51+$E51)&gt;0,$F51+$E51,0)</f>
        <v>19,590</v>
      </c>
      <c r="N40" s="3"/>
      <c r="O40" s="3"/>
      <c r="P40" s="3"/>
      <c r="Q40" s="3"/>
      <c r="R40" s="3"/>
      <c r="S40" s="3"/>
    </row>
    <row r="41" ht="14.25" customHeight="1">
      <c r="A41" s="54"/>
      <c r="B41" s="29"/>
      <c r="C41" s="29"/>
      <c r="D41" s="30"/>
      <c r="E41" s="30"/>
      <c r="F41" s="30"/>
      <c r="G41" s="31"/>
      <c r="H41" s="4"/>
      <c r="I41" s="42" t="s">
        <v>75</v>
      </c>
      <c r="J41" s="43" t="str">
        <f t="shared" si="20"/>
        <v>0 </v>
      </c>
      <c r="K41" s="3"/>
      <c r="L41" s="42" t="s">
        <v>75</v>
      </c>
      <c r="M41" s="44" t="str">
        <f t="shared" si="21"/>
        <v>13,060</v>
      </c>
      <c r="N41" s="3"/>
      <c r="O41" s="3"/>
      <c r="P41" s="3"/>
      <c r="Q41" s="3"/>
      <c r="R41" s="3"/>
      <c r="S41" s="3"/>
    </row>
    <row r="42" ht="14.25" customHeight="1">
      <c r="A42" s="28"/>
      <c r="B42" s="29"/>
      <c r="C42" s="29"/>
      <c r="D42" s="30"/>
      <c r="E42" s="30"/>
      <c r="F42" s="30"/>
      <c r="G42" s="31"/>
      <c r="H42" s="4"/>
      <c r="I42" s="55" t="s">
        <v>76</v>
      </c>
      <c r="J42" s="43" t="str">
        <f>IF((F55+E55)&lt;0,F55+E55,0)</f>
        <v>0 </v>
      </c>
      <c r="K42" s="3"/>
      <c r="L42" s="55" t="s">
        <v>76</v>
      </c>
      <c r="M42" s="44" t="str">
        <f>IF(($F55+$E55)&gt;0,$F55+$E55,0)</f>
        <v>0</v>
      </c>
      <c r="N42" s="3"/>
      <c r="O42" s="3"/>
      <c r="P42" s="3"/>
      <c r="Q42" s="3"/>
      <c r="R42" s="3"/>
      <c r="S42" s="3"/>
    </row>
    <row r="43" ht="14.25" customHeight="1">
      <c r="A43" s="32" t="s">
        <v>77</v>
      </c>
      <c r="B43" s="33"/>
      <c r="C43" s="33" t="s">
        <v>78</v>
      </c>
      <c r="D43" s="34" t="str">
        <f t="shared" ref="D43:F43" si="22">D44</f>
        <v>0</v>
      </c>
      <c r="E43" s="34" t="str">
        <f t="shared" si="22"/>
        <v>0</v>
      </c>
      <c r="F43" s="34" t="str">
        <f t="shared" si="22"/>
        <v>0</v>
      </c>
      <c r="G43" s="35" t="str">
        <f t="shared" ref="G43:G44" si="23">+D43+E43+F43</f>
        <v>0</v>
      </c>
      <c r="H43" s="4"/>
      <c r="I43" s="42" t="s">
        <v>79</v>
      </c>
      <c r="J43" s="43" t="str">
        <f t="shared" ref="J43:J46" si="24">IF((F58+E58)&lt;0,F58+E58,0)</f>
        <v>0 </v>
      </c>
      <c r="K43" s="3"/>
      <c r="L43" s="42" t="s">
        <v>79</v>
      </c>
      <c r="M43" s="44" t="str">
        <f t="shared" ref="M43:M46" si="25">IF(($F58+$E58)&gt;0,$F58+$E58,0)</f>
        <v>0</v>
      </c>
      <c r="N43" s="3"/>
      <c r="O43" s="3"/>
      <c r="P43" s="3"/>
      <c r="Q43" s="3"/>
      <c r="R43" s="3"/>
      <c r="S43" s="3"/>
    </row>
    <row r="44" ht="14.25" customHeight="1">
      <c r="A44" s="28" t="s">
        <v>69</v>
      </c>
      <c r="B44" s="29"/>
      <c r="C44" s="29" t="s">
        <v>80</v>
      </c>
      <c r="D44" s="30">
        <v>0.0</v>
      </c>
      <c r="E44" s="30">
        <v>0.0</v>
      </c>
      <c r="F44" s="30">
        <v>0.0</v>
      </c>
      <c r="G44" s="31" t="str">
        <f t="shared" si="23"/>
        <v>0</v>
      </c>
      <c r="H44" s="4"/>
      <c r="I44" s="42" t="s">
        <v>81</v>
      </c>
      <c r="J44" s="43" t="str">
        <f t="shared" si="24"/>
        <v>0 </v>
      </c>
      <c r="K44" s="3"/>
      <c r="L44" s="42" t="s">
        <v>81</v>
      </c>
      <c r="M44" s="44" t="str">
        <f t="shared" si="25"/>
        <v>0</v>
      </c>
      <c r="N44" s="3"/>
      <c r="O44" s="3"/>
      <c r="P44" s="3"/>
      <c r="Q44" s="3"/>
      <c r="R44" s="3"/>
      <c r="S44" s="3"/>
    </row>
    <row r="45" ht="14.25" customHeight="1">
      <c r="A45" s="28"/>
      <c r="B45" s="29"/>
      <c r="C45" s="29"/>
      <c r="D45" s="30"/>
      <c r="E45" s="30"/>
      <c r="F45" s="30"/>
      <c r="G45" s="31"/>
      <c r="H45" s="4"/>
      <c r="I45" s="42" t="s">
        <v>82</v>
      </c>
      <c r="J45" s="43" t="str">
        <f t="shared" si="24"/>
        <v>0 </v>
      </c>
      <c r="K45" s="3"/>
      <c r="L45" s="42" t="s">
        <v>82</v>
      </c>
      <c r="M45" s="44" t="str">
        <f t="shared" si="25"/>
        <v>0</v>
      </c>
      <c r="N45" s="3"/>
      <c r="O45" s="3"/>
      <c r="P45" s="3"/>
      <c r="Q45" s="3"/>
      <c r="R45" s="3"/>
      <c r="S45" s="3"/>
    </row>
    <row r="46" ht="14.25" customHeight="1">
      <c r="A46" s="32" t="s">
        <v>83</v>
      </c>
      <c r="B46" s="33"/>
      <c r="C46" s="33" t="s">
        <v>84</v>
      </c>
      <c r="D46" s="34" t="str">
        <f t="shared" ref="D46:G46" si="26">D47+D52</f>
        <v>11,105</v>
      </c>
      <c r="E46" s="34" t="str">
        <f t="shared" si="26"/>
        <v>96,451</v>
      </c>
      <c r="F46" s="34" t="str">
        <f t="shared" si="26"/>
        <v>12,665</v>
      </c>
      <c r="G46" s="35" t="str">
        <f t="shared" si="26"/>
        <v>120,221</v>
      </c>
      <c r="H46" s="4"/>
      <c r="I46" s="42" t="s">
        <v>85</v>
      </c>
      <c r="J46" s="43" t="str">
        <f t="shared" si="24"/>
        <v>0 </v>
      </c>
      <c r="K46" s="3"/>
      <c r="L46" s="42" t="s">
        <v>85</v>
      </c>
      <c r="M46" s="44" t="str">
        <f t="shared" si="25"/>
        <v>0</v>
      </c>
      <c r="N46" s="3"/>
      <c r="O46" s="3"/>
      <c r="P46" s="3"/>
      <c r="Q46" s="3"/>
      <c r="R46" s="3"/>
      <c r="S46" s="3"/>
    </row>
    <row r="47" ht="14.25" customHeight="1">
      <c r="A47" s="28" t="s">
        <v>86</v>
      </c>
      <c r="B47" s="29"/>
      <c r="C47" s="29" t="s">
        <v>87</v>
      </c>
      <c r="D47" s="41" t="str">
        <f t="shared" ref="D47:F47" si="27">SUM(D48:D50)</f>
        <v>9,776</v>
      </c>
      <c r="E47" s="41" t="str">
        <f t="shared" si="27"/>
        <v>84,907</v>
      </c>
      <c r="F47" s="41" t="str">
        <f t="shared" si="27"/>
        <v>11,149</v>
      </c>
      <c r="G47" s="56" t="str">
        <f t="shared" ref="G47:G52" si="29">+D47+E47+F47</f>
        <v>105,832</v>
      </c>
      <c r="H47" s="4"/>
      <c r="I47" s="57" t="s">
        <v>88</v>
      </c>
      <c r="J47" s="58" t="str">
        <f>SUM(J16:J46)</f>
        <v>0 </v>
      </c>
      <c r="K47" s="59"/>
      <c r="L47" s="57" t="s">
        <v>88</v>
      </c>
      <c r="M47" s="60" t="str">
        <f>SUM(M16:M46)</f>
        <v>816,522</v>
      </c>
      <c r="N47" s="3"/>
      <c r="O47" s="3"/>
      <c r="P47" s="3"/>
      <c r="Q47" s="3"/>
      <c r="R47" s="3"/>
      <c r="S47" s="3"/>
    </row>
    <row r="48" ht="14.25" customHeight="1">
      <c r="A48" s="28" t="s">
        <v>71</v>
      </c>
      <c r="B48" s="29"/>
      <c r="C48" s="53" t="s">
        <v>89</v>
      </c>
      <c r="D48" s="30" t="str">
        <f t="shared" ref="D48:F48" si="28">ROUND((D15+D16+D20+D26+D21+D32+D37+D43+D40)*0.1,0)</f>
        <v>6,646</v>
      </c>
      <c r="E48" s="30" t="str">
        <f t="shared" si="28"/>
        <v>57,721</v>
      </c>
      <c r="F48" s="30" t="str">
        <f t="shared" si="28"/>
        <v>7,579</v>
      </c>
      <c r="G48" s="56" t="str">
        <f t="shared" si="29"/>
        <v>71,946</v>
      </c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4.25" customHeight="1">
      <c r="A49" s="28" t="s">
        <v>73</v>
      </c>
      <c r="B49" s="29"/>
      <c r="C49" s="53" t="s">
        <v>90</v>
      </c>
      <c r="D49" s="30" t="str">
        <f t="shared" ref="D49:F49" si="30">ROUND((D15+D16+D20+D21+D26+D32+D37+D43+D40)*0.0171,0)</f>
        <v>1,136</v>
      </c>
      <c r="E49" s="30" t="str">
        <f t="shared" si="30"/>
        <v>9,870</v>
      </c>
      <c r="F49" s="30" t="str">
        <f t="shared" si="30"/>
        <v>1,296</v>
      </c>
      <c r="G49" s="56" t="str">
        <f t="shared" si="29"/>
        <v>12,302</v>
      </c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4.25" customHeight="1">
      <c r="A50" s="61">
        <v>13130.0</v>
      </c>
      <c r="B50" s="62"/>
      <c r="C50" s="63" t="s">
        <v>91</v>
      </c>
      <c r="D50" s="49" t="str">
        <f t="shared" ref="D50:F50" si="31">SUM(D51)</f>
        <v>1,994</v>
      </c>
      <c r="E50" s="49" t="str">
        <f t="shared" si="31"/>
        <v>17,316</v>
      </c>
      <c r="F50" s="49" t="str">
        <f t="shared" si="31"/>
        <v>2,274</v>
      </c>
      <c r="G50" s="56" t="str">
        <f t="shared" si="29"/>
        <v>21,584</v>
      </c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4.25" customHeight="1">
      <c r="A51" s="61">
        <v>13131.0</v>
      </c>
      <c r="B51" s="62"/>
      <c r="C51" s="63" t="s">
        <v>92</v>
      </c>
      <c r="D51" s="49" t="str">
        <f t="shared" ref="D51:F51" si="32">ROUND((D15+D16+D20+D21+D26+D32+D37+D40+D43)*0.03,0)</f>
        <v>1,994</v>
      </c>
      <c r="E51" s="49" t="str">
        <f t="shared" si="32"/>
        <v>17,316</v>
      </c>
      <c r="F51" s="30" t="str">
        <f t="shared" si="32"/>
        <v>2,274</v>
      </c>
      <c r="G51" s="56" t="str">
        <f t="shared" si="29"/>
        <v>21,584</v>
      </c>
      <c r="H51" s="4"/>
      <c r="I51" s="3"/>
      <c r="J51" s="3"/>
      <c r="K51" s="3"/>
      <c r="L51" s="3"/>
      <c r="M51" s="3">
        <v>28842.0</v>
      </c>
      <c r="N51" s="3"/>
      <c r="O51" s="3"/>
      <c r="P51" s="3"/>
      <c r="Q51" s="3"/>
      <c r="R51" s="3"/>
      <c r="S51" s="3"/>
    </row>
    <row r="52" ht="14.25" customHeight="1">
      <c r="A52" s="28" t="s">
        <v>75</v>
      </c>
      <c r="B52" s="29"/>
      <c r="C52" s="29" t="s">
        <v>93</v>
      </c>
      <c r="D52" s="30" t="str">
        <f t="shared" ref="D52:F52" si="33">ROUND((D15+D16+D20+D21+D26+D32+D37+D43+D40)*0.02,0)</f>
        <v>1,329</v>
      </c>
      <c r="E52" s="30" t="str">
        <f t="shared" si="33"/>
        <v>11,544</v>
      </c>
      <c r="F52" s="30" t="str">
        <f t="shared" si="33"/>
        <v>1,516</v>
      </c>
      <c r="G52" s="56" t="str">
        <f t="shared" si="29"/>
        <v>14,389</v>
      </c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4.25" customHeight="1">
      <c r="A53" s="28"/>
      <c r="B53" s="29"/>
      <c r="C53" s="29"/>
      <c r="D53" s="30"/>
      <c r="E53" s="30"/>
      <c r="F53" s="30"/>
      <c r="G53" s="31"/>
      <c r="H53" s="4"/>
      <c r="I53" s="3"/>
      <c r="J53" s="3"/>
      <c r="K53" s="3"/>
      <c r="L53" s="3"/>
      <c r="M53" s="3" t="str">
        <f>+M51-M47</f>
        <v>(787,680)</v>
      </c>
      <c r="N53" s="3"/>
      <c r="O53" s="3"/>
      <c r="P53" s="3"/>
      <c r="Q53" s="3"/>
      <c r="R53" s="3"/>
      <c r="S53" s="3"/>
    </row>
    <row r="54" ht="14.25" customHeight="1">
      <c r="A54" s="32" t="s">
        <v>94</v>
      </c>
      <c r="B54" s="33"/>
      <c r="C54" s="33" t="s">
        <v>95</v>
      </c>
      <c r="D54" s="34" t="str">
        <f t="shared" ref="D54:G54" si="34">D55</f>
        <v>0</v>
      </c>
      <c r="E54" s="34" t="str">
        <f t="shared" si="34"/>
        <v>0</v>
      </c>
      <c r="F54" s="34" t="str">
        <f t="shared" si="34"/>
        <v>0</v>
      </c>
      <c r="G54" s="35" t="str">
        <f t="shared" si="34"/>
        <v>0</v>
      </c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4.25" customHeight="1">
      <c r="A55" s="64" t="s">
        <v>76</v>
      </c>
      <c r="B55" s="29"/>
      <c r="C55" s="53" t="s">
        <v>96</v>
      </c>
      <c r="D55" s="30">
        <v>0.0</v>
      </c>
      <c r="E55" s="30">
        <v>0.0</v>
      </c>
      <c r="F55" s="30">
        <v>0.0</v>
      </c>
      <c r="G55" s="31" t="str">
        <f>+D55+E55+F55</f>
        <v>0</v>
      </c>
      <c r="H55" s="4"/>
      <c r="I55" s="65" t="s">
        <v>13</v>
      </c>
      <c r="J55" s="66" t="str">
        <f>+M47+J47</f>
        <v> 816,522 </v>
      </c>
      <c r="K55" s="3"/>
      <c r="L55" s="3"/>
      <c r="M55" s="3"/>
      <c r="N55" s="3"/>
      <c r="O55" s="3"/>
      <c r="P55" s="3"/>
      <c r="Q55" s="3"/>
      <c r="R55" s="3"/>
      <c r="S55" s="3"/>
    </row>
    <row r="56" ht="14.25" customHeight="1">
      <c r="A56" s="28"/>
      <c r="B56" s="29"/>
      <c r="C56" s="29"/>
      <c r="D56" s="30"/>
      <c r="E56" s="30"/>
      <c r="F56" s="30"/>
      <c r="G56" s="31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4.25" customHeight="1">
      <c r="A57" s="32" t="s">
        <v>97</v>
      </c>
      <c r="B57" s="33"/>
      <c r="C57" s="33" t="s">
        <v>98</v>
      </c>
      <c r="D57" s="34" t="str">
        <f t="shared" ref="D57:G57" si="35">SUM(D58:D61)</f>
        <v>0</v>
      </c>
      <c r="E57" s="34" t="str">
        <f t="shared" si="35"/>
        <v>0</v>
      </c>
      <c r="F57" s="34" t="str">
        <f t="shared" si="35"/>
        <v>0</v>
      </c>
      <c r="G57" s="35" t="str">
        <f t="shared" si="35"/>
        <v>0</v>
      </c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4.25" customHeight="1">
      <c r="A58" s="28" t="s">
        <v>79</v>
      </c>
      <c r="B58" s="29"/>
      <c r="C58" s="53" t="s">
        <v>99</v>
      </c>
      <c r="D58" s="30">
        <v>0.0</v>
      </c>
      <c r="E58" s="30">
        <v>0.0</v>
      </c>
      <c r="F58" s="30">
        <v>0.0</v>
      </c>
      <c r="G58" s="31" t="str">
        <f t="shared" ref="G58:G61" si="36">+D58+E58+F58</f>
        <v>0</v>
      </c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4.25" customHeight="1">
      <c r="A59" s="28" t="s">
        <v>81</v>
      </c>
      <c r="B59" s="29"/>
      <c r="C59" s="53" t="s">
        <v>100</v>
      </c>
      <c r="D59" s="30">
        <v>0.0</v>
      </c>
      <c r="E59" s="30">
        <v>0.0</v>
      </c>
      <c r="F59" s="30">
        <v>0.0</v>
      </c>
      <c r="G59" s="31" t="str">
        <f t="shared" si="36"/>
        <v>0</v>
      </c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4.25" customHeight="1">
      <c r="A60" s="28" t="s">
        <v>82</v>
      </c>
      <c r="B60" s="29"/>
      <c r="C60" s="53" t="s">
        <v>101</v>
      </c>
      <c r="D60" s="30">
        <v>0.0</v>
      </c>
      <c r="E60" s="30">
        <v>0.0</v>
      </c>
      <c r="F60" s="30">
        <v>0.0</v>
      </c>
      <c r="G60" s="31" t="str">
        <f t="shared" si="36"/>
        <v>0</v>
      </c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4.25" customHeight="1">
      <c r="A61" s="67" t="s">
        <v>85</v>
      </c>
      <c r="B61" s="68"/>
      <c r="C61" s="69" t="s">
        <v>102</v>
      </c>
      <c r="D61" s="70">
        <v>0.0</v>
      </c>
      <c r="E61" s="70">
        <v>0.0</v>
      </c>
      <c r="F61" s="70">
        <v>0.0</v>
      </c>
      <c r="G61" s="71" t="str">
        <f t="shared" si="36"/>
        <v>0</v>
      </c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2.75" customHeight="1">
      <c r="A62" s="72"/>
      <c r="B62" s="72"/>
      <c r="C62" s="72"/>
      <c r="D62" s="72"/>
      <c r="E62" s="72"/>
      <c r="F62" s="72"/>
      <c r="G62" s="72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2.75" customHeight="1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2.75" customHeight="1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2.75" customHeight="1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2.75" customHeight="1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2.75" customHeight="1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2.75" customHeight="1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2.75" customHeight="1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2.75" customHeight="1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2.75" customHeight="1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2.75" customHeight="1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2.75" customHeight="1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2.75" customHeight="1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2.75" customHeight="1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2.75" customHeight="1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2.75" customHeight="1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2.75" customHeight="1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2.75" customHeight="1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2.75" customHeight="1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2.75" customHeight="1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2.75" customHeight="1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2.75" customHeight="1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2.75" customHeight="1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2.75" customHeight="1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2.75" customHeight="1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2.75" customHeight="1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2.75" customHeight="1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2.75" customHeight="1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2.75" customHeight="1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2.75" customHeight="1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2.75" customHeight="1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2.75" customHeight="1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2.75" customHeight="1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2.75" customHeight="1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2.75" customHeight="1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2.75" customHeight="1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2.75" customHeight="1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2.75" customHeight="1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2.75" customHeight="1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</sheetData>
  <mergeCells count="7">
    <mergeCell ref="I15:J15"/>
    <mergeCell ref="L15:M15"/>
    <mergeCell ref="A4:G4"/>
    <mergeCell ref="A5:G5"/>
    <mergeCell ref="C7:G7"/>
    <mergeCell ref="C8:G8"/>
    <mergeCell ref="I12:M13"/>
  </mergeCells>
  <conditionalFormatting sqref="I16:M19 I24:M26 I29:I30 I33:M33 I34:I37 I42:I46 J20:K23 J27:K32 J34:J46 K34:K45 L29:L30 L34:L35 L37:L46 M20:M23 M27:M32 M34:M46">
    <cfRule type="cellIs" dxfId="0" priority="1" stopIfTrue="1" operator="lessThan">
      <formula>0</formula>
    </cfRule>
  </conditionalFormatting>
  <conditionalFormatting sqref="I16:M19 I24:M26 I29:I30 I33:M33 I34:I37 I42:I46 J20:K23 J27:K32 J34:J46 K34:K45 L29:L30 L34:L35 L37:L46 M20:M23 M27:M32 M34:M46">
    <cfRule type="cellIs" dxfId="1" priority="2" stopIfTrue="1" operator="lessThan">
      <formula>0</formula>
    </cfRule>
  </conditionalFormatting>
  <conditionalFormatting sqref="J16:J46 M16:M46">
    <cfRule type="cellIs" dxfId="2" priority="3" stopIfTrue="1" operator="lessThan">
      <formula>0</formula>
    </cfRule>
  </conditionalFormatting>
  <conditionalFormatting sqref="J16:J46 M16:M46">
    <cfRule type="cellIs" dxfId="3" priority="4" stopIfTrue="1" operator="lessThan">
      <formula>0</formula>
    </cfRule>
  </conditionalFormatting>
  <conditionalFormatting sqref="J55">
    <cfRule type="cellIs" dxfId="4" priority="5" operator="equal">
      <formula>0</formula>
    </cfRule>
  </conditionalFormatting>
  <conditionalFormatting sqref="J55">
    <cfRule type="cellIs" dxfId="5" priority="6" operator="equal">
      <formula>0</formula>
    </cfRule>
  </conditionalFormatting>
  <conditionalFormatting sqref="K52:K54 K56:K100 L16:M19 L24:M26 L29:L30 L33:M33 L34:L35 L37:L46 M20:M23 M27:M32 M34:M46">
    <cfRule type="cellIs" dxfId="1" priority="7" stopIfTrue="1" operator="lessThan">
      <formula>0</formula>
    </cfRule>
  </conditionalFormatting>
  <conditionalFormatting sqref="K52:K54 K56:K100 L16:M19 L24:M26 L29:L30 L33:M33 L34:L35 L37:L46 M20:M23 M27:M32 M34:M46">
    <cfRule type="cellIs" dxfId="0" priority="8" stopIfTrue="1" operator="lessThan">
      <formula>0</formula>
    </cfRule>
  </conditionalFormatting>
  <conditionalFormatting sqref="L16:M19 L24:M26 L29:L30 L33:M33 L34:L35 L37:L46 M20:M23 M27:M32 M34:M46">
    <cfRule type="cellIs" dxfId="6" priority="9" stopIfTrue="1" operator="lessThan">
      <formula>0</formula>
    </cfRule>
  </conditionalFormatting>
  <conditionalFormatting sqref="K52:K54 K56:K100 L16:M19 L24:M26 L29:L30 L33:M33 L34:L35 L37:L46 M20:M23 M27:M32 M34:M46">
    <cfRule type="cellIs" dxfId="7" priority="10" stopIfTrue="1" operator="greaterThan">
      <formula>0</formula>
    </cfRule>
  </conditionalFormatting>
  <conditionalFormatting sqref="J16:J46 M16:M46">
    <cfRule type="cellIs" dxfId="8" priority="11" stopIfTrue="1" operator="lessThan">
      <formula>0</formula>
    </cfRule>
  </conditionalFormatting>
  <printOptions horizontalCentered="1"/>
  <pageMargins bottom="0.7874015748031497" footer="0.0" header="0.0" left="0.5905511811023623" right="0.3937007874015748" top="0.7874015748031497"/>
  <pageSetup scale="70" orientation="portrait"/>
  <headerFooter>
    <oddFooter>&amp;CCristian Gonzales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1.43"/>
    <col customWidth="1" min="3" max="3" width="30.43"/>
    <col customWidth="1" min="4" max="4" width="12.71"/>
    <col customWidth="1" min="5" max="5" width="12.29"/>
    <col customWidth="1" min="6" max="6" width="11.71"/>
    <col customWidth="1" min="7" max="7" width="12.71"/>
    <col customWidth="1" min="8" max="8" width="2.43"/>
    <col customWidth="1" min="9" max="9" width="8.14"/>
    <col customWidth="1" min="10" max="10" width="12.86"/>
    <col customWidth="1" min="11" max="11" width="2.29"/>
    <col customWidth="1" min="12" max="12" width="9.0"/>
    <col customWidth="1" min="13" max="13" width="9.71"/>
    <col customWidth="1" min="14" max="18" width="8.14"/>
    <col customWidth="1" min="19" max="19" width="9.14"/>
  </cols>
  <sheetData>
    <row r="1" ht="12.75" customHeight="1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2.75" customHeight="1">
      <c r="A2" s="1" t="s">
        <v>1</v>
      </c>
      <c r="B2" s="2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2.75" customHeight="1">
      <c r="A3" s="1" t="s">
        <v>2</v>
      </c>
      <c r="B3" s="2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8.5" customHeight="1">
      <c r="A4" s="5" t="s">
        <v>3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8.0" customHeight="1">
      <c r="A5" s="6" t="s">
        <v>4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2.75" customHeight="1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7.25" customHeight="1">
      <c r="A7" s="7" t="s">
        <v>5</v>
      </c>
      <c r="B7" s="7" t="s">
        <v>6</v>
      </c>
      <c r="C7" s="7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ht="12.75" customHeight="1">
      <c r="A8" s="7" t="s">
        <v>7</v>
      </c>
      <c r="B8" s="7" t="s">
        <v>6</v>
      </c>
      <c r="C8" s="7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ht="12.75" customHeight="1">
      <c r="A9" s="1"/>
      <c r="B9" s="1"/>
      <c r="C9" s="3"/>
      <c r="D9" s="3"/>
      <c r="E9" s="3"/>
      <c r="F9" s="3"/>
      <c r="G9" s="8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ht="42.0" customHeight="1">
      <c r="A10" s="9" t="s">
        <v>8</v>
      </c>
      <c r="B10" s="10"/>
      <c r="C10" s="11" t="s">
        <v>9</v>
      </c>
      <c r="D10" s="12" t="s">
        <v>10</v>
      </c>
      <c r="E10" s="13" t="s">
        <v>11</v>
      </c>
      <c r="F10" s="13" t="s">
        <v>12</v>
      </c>
      <c r="G10" s="14" t="s">
        <v>13</v>
      </c>
      <c r="H10" s="1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14.25" customHeight="1">
      <c r="A11" s="16"/>
      <c r="B11" s="17"/>
      <c r="C11" s="18"/>
      <c r="D11" s="19"/>
      <c r="E11" s="20"/>
      <c r="F11" s="19"/>
      <c r="G11" s="21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14.25" customHeight="1">
      <c r="A12" s="22" t="s">
        <v>14</v>
      </c>
      <c r="B12" s="23"/>
      <c r="C12" s="24" t="s">
        <v>15</v>
      </c>
      <c r="D12" s="25" t="str">
        <f t="shared" ref="D12:G12" si="1">D14+D43+D46+D54+D57</f>
        <v>0</v>
      </c>
      <c r="E12" s="25" t="str">
        <f t="shared" si="1"/>
        <v>0</v>
      </c>
      <c r="F12" s="25" t="str">
        <f t="shared" si="1"/>
        <v>0</v>
      </c>
      <c r="G12" s="26" t="str">
        <f t="shared" si="1"/>
        <v>0</v>
      </c>
      <c r="H12" s="4"/>
      <c r="I12" s="27" t="s">
        <v>16</v>
      </c>
      <c r="N12" s="3"/>
      <c r="O12" s="3"/>
      <c r="P12" s="3"/>
      <c r="Q12" s="3"/>
      <c r="R12" s="3"/>
      <c r="S12" s="3"/>
    </row>
    <row r="13" ht="14.25" customHeight="1">
      <c r="A13" s="28"/>
      <c r="B13" s="29"/>
      <c r="C13" s="29"/>
      <c r="D13" s="30"/>
      <c r="E13" s="30"/>
      <c r="F13" s="30"/>
      <c r="G13" s="31"/>
      <c r="H13" s="4"/>
      <c r="N13" s="3"/>
      <c r="O13" s="3"/>
      <c r="P13" s="3"/>
      <c r="Q13" s="3"/>
      <c r="R13" s="3"/>
      <c r="S13" s="3"/>
    </row>
    <row r="14" ht="14.25" customHeight="1">
      <c r="A14" s="32" t="s">
        <v>17</v>
      </c>
      <c r="B14" s="33"/>
      <c r="C14" s="33" t="s">
        <v>18</v>
      </c>
      <c r="D14" s="34" t="str">
        <f t="shared" ref="D14:F14" si="2">D15+D16+D19+D27+D28+D31+D32+D33+D36</f>
        <v>0</v>
      </c>
      <c r="E14" s="34" t="str">
        <f t="shared" si="2"/>
        <v>0</v>
      </c>
      <c r="F14" s="34" t="str">
        <f t="shared" si="2"/>
        <v>0</v>
      </c>
      <c r="G14" s="35" t="str">
        <f t="shared" ref="G14:G40" si="3">+D14+E14+F14</f>
        <v>0</v>
      </c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14.25" customHeight="1">
      <c r="A15" s="28" t="s">
        <v>19</v>
      </c>
      <c r="B15" s="29"/>
      <c r="C15" s="29" t="s">
        <v>20</v>
      </c>
      <c r="D15" s="30">
        <v>0.0</v>
      </c>
      <c r="E15" s="30">
        <v>0.0</v>
      </c>
      <c r="F15" s="30">
        <v>0.0</v>
      </c>
      <c r="G15" s="31" t="str">
        <f t="shared" si="3"/>
        <v>0</v>
      </c>
      <c r="H15" s="4"/>
      <c r="I15" s="36" t="s">
        <v>21</v>
      </c>
      <c r="J15" s="37"/>
      <c r="K15" s="38"/>
      <c r="L15" s="36" t="s">
        <v>22</v>
      </c>
      <c r="M15" s="37"/>
      <c r="N15" s="3"/>
      <c r="O15" s="3"/>
      <c r="P15" s="3"/>
      <c r="Q15" s="3"/>
      <c r="R15" s="3"/>
      <c r="S15" s="3"/>
    </row>
    <row r="16" ht="14.25" customHeight="1">
      <c r="A16" s="39" t="s">
        <v>23</v>
      </c>
      <c r="B16" s="40"/>
      <c r="C16" s="40" t="s">
        <v>24</v>
      </c>
      <c r="D16" s="41" t="str">
        <f>D17+D18</f>
        <v>0</v>
      </c>
      <c r="E16" s="41">
        <v>0.0</v>
      </c>
      <c r="F16" s="41" t="str">
        <f>F17+F18</f>
        <v>0</v>
      </c>
      <c r="G16" s="31" t="str">
        <f t="shared" si="3"/>
        <v>0</v>
      </c>
      <c r="H16" s="4"/>
      <c r="I16" s="42" t="s">
        <v>19</v>
      </c>
      <c r="J16" s="43" t="str">
        <f>IF(($F15+$E15)&lt;0,$F15+$E15,0)</f>
        <v>0 </v>
      </c>
      <c r="K16" s="3"/>
      <c r="L16" s="42" t="s">
        <v>19</v>
      </c>
      <c r="M16" s="44" t="str">
        <f>IF(($F15+$E15)&gt;0,$F15+$E15,0)</f>
        <v>0</v>
      </c>
      <c r="N16" s="3"/>
      <c r="O16" s="3"/>
      <c r="P16" s="3"/>
      <c r="Q16" s="3"/>
      <c r="R16" s="3"/>
      <c r="S16" s="3"/>
    </row>
    <row r="17" ht="14.25" customHeight="1">
      <c r="A17" s="39" t="s">
        <v>25</v>
      </c>
      <c r="B17" s="40"/>
      <c r="C17" s="45" t="s">
        <v>26</v>
      </c>
      <c r="D17" s="41">
        <v>0.0</v>
      </c>
      <c r="E17" s="41">
        <v>0.0</v>
      </c>
      <c r="F17" s="41">
        <v>0.0</v>
      </c>
      <c r="G17" s="31" t="str">
        <f t="shared" si="3"/>
        <v>0</v>
      </c>
      <c r="H17" s="4"/>
      <c r="I17" s="46" t="s">
        <v>25</v>
      </c>
      <c r="J17" s="43" t="str">
        <f t="shared" ref="J17:J18" si="4">IF((F17+E17)&lt;0,F17+E17,0)</f>
        <v>0 </v>
      </c>
      <c r="K17" s="3"/>
      <c r="L17" s="46" t="s">
        <v>25</v>
      </c>
      <c r="M17" s="44" t="str">
        <f t="shared" ref="M17:M18" si="5">IF(($F17+$E17)&gt;0,$F17+$E17,0)</f>
        <v>0</v>
      </c>
      <c r="N17" s="3"/>
      <c r="O17" s="3"/>
      <c r="P17" s="3"/>
      <c r="Q17" s="3"/>
      <c r="R17" s="3"/>
      <c r="S17" s="3"/>
    </row>
    <row r="18" ht="14.25" customHeight="1">
      <c r="A18" s="39" t="s">
        <v>27</v>
      </c>
      <c r="B18" s="40"/>
      <c r="C18" s="45" t="s">
        <v>28</v>
      </c>
      <c r="D18" s="41">
        <v>0.0</v>
      </c>
      <c r="E18" s="41">
        <v>0.0</v>
      </c>
      <c r="F18" s="41">
        <v>0.0</v>
      </c>
      <c r="G18" s="31" t="str">
        <f t="shared" si="3"/>
        <v>0</v>
      </c>
      <c r="H18" s="4"/>
      <c r="I18" s="46" t="s">
        <v>27</v>
      </c>
      <c r="J18" s="43" t="str">
        <f t="shared" si="4"/>
        <v>0 </v>
      </c>
      <c r="K18" s="3"/>
      <c r="L18" s="46" t="s">
        <v>27</v>
      </c>
      <c r="M18" s="44" t="str">
        <f t="shared" si="5"/>
        <v>0</v>
      </c>
      <c r="N18" s="3"/>
      <c r="O18" s="3"/>
      <c r="P18" s="3"/>
      <c r="Q18" s="3"/>
      <c r="R18" s="3"/>
      <c r="S18" s="3"/>
    </row>
    <row r="19" ht="14.25" customHeight="1">
      <c r="A19" s="39" t="s">
        <v>29</v>
      </c>
      <c r="B19" s="40"/>
      <c r="C19" s="40" t="s">
        <v>30</v>
      </c>
      <c r="D19" s="41" t="str">
        <f t="shared" ref="D19:F19" si="6">D20+D21+D26</f>
        <v>0</v>
      </c>
      <c r="E19" s="41" t="str">
        <f t="shared" si="6"/>
        <v>0</v>
      </c>
      <c r="F19" s="41" t="str">
        <f t="shared" si="6"/>
        <v>0</v>
      </c>
      <c r="G19" s="31" t="str">
        <f t="shared" si="3"/>
        <v>0</v>
      </c>
      <c r="H19" s="47"/>
      <c r="I19" s="46" t="s">
        <v>31</v>
      </c>
      <c r="J19" s="43" t="str">
        <f>IF((F20+E20)&lt;0,F20+E20,0)</f>
        <v>0 </v>
      </c>
      <c r="K19" s="3"/>
      <c r="L19" s="46" t="s">
        <v>31</v>
      </c>
      <c r="M19" s="44" t="str">
        <f>IF(($F20+$E20)&gt;0,$F20+$E20,0)</f>
        <v>0</v>
      </c>
      <c r="N19" s="3"/>
      <c r="O19" s="3"/>
      <c r="P19" s="3"/>
      <c r="Q19" s="3"/>
      <c r="R19" s="3"/>
      <c r="S19" s="3"/>
    </row>
    <row r="20" ht="14.25" customHeight="1">
      <c r="A20" s="39" t="s">
        <v>31</v>
      </c>
      <c r="B20" s="40"/>
      <c r="C20" s="45" t="s">
        <v>32</v>
      </c>
      <c r="D20" s="41">
        <v>0.0</v>
      </c>
      <c r="E20" s="41">
        <v>0.0</v>
      </c>
      <c r="F20" s="41">
        <v>0.0</v>
      </c>
      <c r="G20" s="31" t="str">
        <f t="shared" si="3"/>
        <v>0</v>
      </c>
      <c r="H20" s="4"/>
      <c r="I20" s="46" t="s">
        <v>33</v>
      </c>
      <c r="J20" s="43" t="str">
        <f t="shared" ref="J20:J30" si="8">IF((F22+E22)&lt;0,F22+E22,0)</f>
        <v>0 </v>
      </c>
      <c r="K20" s="3"/>
      <c r="L20" s="46" t="s">
        <v>33</v>
      </c>
      <c r="M20" s="44" t="str">
        <f t="shared" ref="M20:M30" si="9">IF(($F22+$E22)&gt;0,$F22+$E22,0)</f>
        <v>0</v>
      </c>
      <c r="N20" s="3"/>
      <c r="O20" s="3"/>
      <c r="P20" s="3"/>
      <c r="Q20" s="3"/>
      <c r="R20" s="3"/>
      <c r="S20" s="3"/>
    </row>
    <row r="21" ht="14.25" customHeight="1">
      <c r="A21" s="39" t="s">
        <v>34</v>
      </c>
      <c r="B21" s="40"/>
      <c r="C21" s="45" t="s">
        <v>35</v>
      </c>
      <c r="D21" s="41" t="str">
        <f t="shared" ref="D21:F21" si="7">+D22+D23+D24+D25</f>
        <v>0</v>
      </c>
      <c r="E21" s="41" t="str">
        <f t="shared" si="7"/>
        <v>0</v>
      </c>
      <c r="F21" s="41" t="str">
        <f t="shared" si="7"/>
        <v>0</v>
      </c>
      <c r="G21" s="31" t="str">
        <f t="shared" si="3"/>
        <v>0</v>
      </c>
      <c r="H21" s="4"/>
      <c r="I21" s="46" t="s">
        <v>36</v>
      </c>
      <c r="J21" s="43" t="str">
        <f t="shared" si="8"/>
        <v>0 </v>
      </c>
      <c r="K21" s="3"/>
      <c r="L21" s="46" t="s">
        <v>36</v>
      </c>
      <c r="M21" s="44" t="str">
        <f t="shared" si="9"/>
        <v>0</v>
      </c>
      <c r="N21" s="3"/>
      <c r="O21" s="3"/>
      <c r="P21" s="3"/>
      <c r="Q21" s="3"/>
      <c r="R21" s="3"/>
      <c r="S21" s="3"/>
    </row>
    <row r="22" ht="14.25" customHeight="1">
      <c r="A22" s="46" t="s">
        <v>33</v>
      </c>
      <c r="B22" s="40"/>
      <c r="C22" s="45" t="s">
        <v>37</v>
      </c>
      <c r="D22" s="41">
        <v>0.0</v>
      </c>
      <c r="E22" s="41">
        <v>0.0</v>
      </c>
      <c r="F22" s="41">
        <v>0.0</v>
      </c>
      <c r="G22" s="31" t="str">
        <f t="shared" si="3"/>
        <v>0</v>
      </c>
      <c r="H22" s="4"/>
      <c r="I22" s="46" t="s">
        <v>38</v>
      </c>
      <c r="J22" s="43" t="str">
        <f t="shared" si="8"/>
        <v>0 </v>
      </c>
      <c r="K22" s="3"/>
      <c r="L22" s="46" t="s">
        <v>38</v>
      </c>
      <c r="M22" s="44" t="str">
        <f t="shared" si="9"/>
        <v>0</v>
      </c>
      <c r="N22" s="3"/>
      <c r="O22" s="3"/>
      <c r="P22" s="3"/>
      <c r="Q22" s="3"/>
      <c r="R22" s="3"/>
      <c r="S22" s="3"/>
    </row>
    <row r="23" ht="14.25" customHeight="1">
      <c r="A23" s="46" t="s">
        <v>36</v>
      </c>
      <c r="B23" s="40"/>
      <c r="C23" s="45" t="s">
        <v>39</v>
      </c>
      <c r="D23" s="41">
        <v>0.0</v>
      </c>
      <c r="E23" s="41">
        <v>0.0</v>
      </c>
      <c r="F23" s="41">
        <v>0.0</v>
      </c>
      <c r="G23" s="31" t="str">
        <f t="shared" si="3"/>
        <v>0</v>
      </c>
      <c r="H23" s="4"/>
      <c r="I23" s="46" t="s">
        <v>40</v>
      </c>
      <c r="J23" s="43" t="str">
        <f t="shared" si="8"/>
        <v>0 </v>
      </c>
      <c r="K23" s="3"/>
      <c r="L23" s="46" t="s">
        <v>40</v>
      </c>
      <c r="M23" s="44" t="str">
        <f t="shared" si="9"/>
        <v>0</v>
      </c>
      <c r="N23" s="3"/>
      <c r="O23" s="3"/>
      <c r="P23" s="3"/>
      <c r="Q23" s="3"/>
      <c r="R23" s="3"/>
      <c r="S23" s="3"/>
    </row>
    <row r="24" ht="14.25" customHeight="1">
      <c r="A24" s="46" t="s">
        <v>38</v>
      </c>
      <c r="B24" s="40"/>
      <c r="C24" s="45" t="s">
        <v>41</v>
      </c>
      <c r="D24" s="41">
        <v>0.0</v>
      </c>
      <c r="E24" s="41">
        <v>0.0</v>
      </c>
      <c r="F24" s="41">
        <v>0.0</v>
      </c>
      <c r="G24" s="31" t="str">
        <f t="shared" si="3"/>
        <v>0</v>
      </c>
      <c r="H24" s="4"/>
      <c r="I24" s="46" t="s">
        <v>42</v>
      </c>
      <c r="J24" s="43" t="str">
        <f t="shared" si="8"/>
        <v>0 </v>
      </c>
      <c r="K24" s="3"/>
      <c r="L24" s="46" t="s">
        <v>42</v>
      </c>
      <c r="M24" s="44" t="str">
        <f t="shared" si="9"/>
        <v>0</v>
      </c>
      <c r="N24" s="3"/>
      <c r="O24" s="3"/>
      <c r="P24" s="3"/>
      <c r="Q24" s="3"/>
      <c r="R24" s="3"/>
      <c r="S24" s="3"/>
    </row>
    <row r="25" ht="14.25" customHeight="1">
      <c r="A25" s="46" t="s">
        <v>40</v>
      </c>
      <c r="B25" s="40"/>
      <c r="C25" s="45" t="s">
        <v>43</v>
      </c>
      <c r="D25" s="41">
        <v>0.0</v>
      </c>
      <c r="E25" s="41">
        <v>0.0</v>
      </c>
      <c r="F25" s="41">
        <v>0.0</v>
      </c>
      <c r="G25" s="31" t="str">
        <f t="shared" si="3"/>
        <v>0</v>
      </c>
      <c r="H25" s="4"/>
      <c r="I25" s="46" t="str">
        <f>A27</f>
        <v>11400</v>
      </c>
      <c r="J25" s="43" t="str">
        <f t="shared" si="8"/>
        <v>0 </v>
      </c>
      <c r="K25" s="3"/>
      <c r="L25" s="46" t="str">
        <f>A27</f>
        <v>11400</v>
      </c>
      <c r="M25" s="44" t="str">
        <f t="shared" si="9"/>
        <v>0</v>
      </c>
      <c r="N25" s="3"/>
      <c r="O25" s="3"/>
      <c r="P25" s="3"/>
      <c r="Q25" s="3"/>
      <c r="R25" s="3"/>
      <c r="S25" s="3"/>
    </row>
    <row r="26" ht="14.25" customHeight="1">
      <c r="A26" s="46" t="s">
        <v>42</v>
      </c>
      <c r="B26" s="40"/>
      <c r="C26" s="45" t="s">
        <v>44</v>
      </c>
      <c r="D26" s="41">
        <v>0.0</v>
      </c>
      <c r="E26" s="41">
        <v>0.0</v>
      </c>
      <c r="F26" s="41">
        <v>0.0</v>
      </c>
      <c r="G26" s="31" t="str">
        <f t="shared" si="3"/>
        <v>0</v>
      </c>
      <c r="H26" s="4"/>
      <c r="I26" s="46" t="s">
        <v>45</v>
      </c>
      <c r="J26" s="43" t="str">
        <f t="shared" si="8"/>
        <v>0 </v>
      </c>
      <c r="K26" s="3"/>
      <c r="L26" s="46" t="s">
        <v>45</v>
      </c>
      <c r="M26" s="44" t="str">
        <f t="shared" si="9"/>
        <v>0</v>
      </c>
      <c r="N26" s="3"/>
      <c r="O26" s="3"/>
      <c r="P26" s="3"/>
      <c r="Q26" s="3"/>
      <c r="R26" s="3"/>
      <c r="S26" s="3"/>
    </row>
    <row r="27" ht="14.25" customHeight="1">
      <c r="A27" s="46" t="s">
        <v>46</v>
      </c>
      <c r="B27" s="40"/>
      <c r="C27" s="40" t="s">
        <v>47</v>
      </c>
      <c r="D27" s="41" t="str">
        <f t="shared" ref="D27:F27" si="10">ROUND((D15+D16+D20+D21+D26+D32+D37+D40)/12,0)</f>
        <v>0</v>
      </c>
      <c r="E27" s="41" t="str">
        <f t="shared" si="10"/>
        <v>0</v>
      </c>
      <c r="F27" s="41" t="str">
        <f t="shared" si="10"/>
        <v>0</v>
      </c>
      <c r="G27" s="31" t="str">
        <f t="shared" si="3"/>
        <v>0</v>
      </c>
      <c r="H27" s="4"/>
      <c r="I27" s="48" t="s">
        <v>48</v>
      </c>
      <c r="J27" s="43" t="str">
        <f t="shared" si="8"/>
        <v>0 </v>
      </c>
      <c r="K27" s="3"/>
      <c r="L27" s="48" t="s">
        <v>48</v>
      </c>
      <c r="M27" s="44" t="str">
        <f t="shared" si="9"/>
        <v>0</v>
      </c>
      <c r="N27" s="3"/>
      <c r="O27" s="3"/>
      <c r="P27" s="3"/>
      <c r="Q27" s="3"/>
      <c r="R27" s="3"/>
      <c r="S27" s="3"/>
    </row>
    <row r="28" ht="14.25" customHeight="1">
      <c r="A28" s="46" t="s">
        <v>45</v>
      </c>
      <c r="B28" s="40"/>
      <c r="C28" s="40" t="s">
        <v>49</v>
      </c>
      <c r="D28" s="41" t="str">
        <f t="shared" ref="D28:F28" si="11">+D29+D30</f>
        <v>0</v>
      </c>
      <c r="E28" s="41" t="str">
        <f t="shared" si="11"/>
        <v>0</v>
      </c>
      <c r="F28" s="41" t="str">
        <f t="shared" si="11"/>
        <v>0</v>
      </c>
      <c r="G28" s="31" t="str">
        <f t="shared" si="3"/>
        <v>0</v>
      </c>
      <c r="H28" s="4"/>
      <c r="I28" s="48" t="s">
        <v>50</v>
      </c>
      <c r="J28" s="43" t="str">
        <f t="shared" si="8"/>
        <v>0 </v>
      </c>
      <c r="K28" s="3"/>
      <c r="L28" s="48" t="s">
        <v>50</v>
      </c>
      <c r="M28" s="44" t="str">
        <f t="shared" si="9"/>
        <v>0</v>
      </c>
      <c r="N28" s="3"/>
      <c r="O28" s="3"/>
      <c r="P28" s="3"/>
      <c r="Q28" s="3"/>
      <c r="R28" s="3"/>
      <c r="S28" s="3"/>
    </row>
    <row r="29" ht="14.25" customHeight="1">
      <c r="A29" s="48" t="s">
        <v>48</v>
      </c>
      <c r="B29" s="40"/>
      <c r="C29" s="45" t="s">
        <v>51</v>
      </c>
      <c r="D29" s="41">
        <v>0.0</v>
      </c>
      <c r="E29" s="41">
        <v>0.0</v>
      </c>
      <c r="F29" s="41">
        <v>0.0</v>
      </c>
      <c r="G29" s="31" t="str">
        <f t="shared" si="3"/>
        <v>0</v>
      </c>
      <c r="H29" s="4"/>
      <c r="I29" s="46" t="s">
        <v>52</v>
      </c>
      <c r="J29" s="43" t="str">
        <f t="shared" si="8"/>
        <v>0 </v>
      </c>
      <c r="K29" s="3"/>
      <c r="L29" s="46" t="s">
        <v>52</v>
      </c>
      <c r="M29" s="44" t="str">
        <f t="shared" si="9"/>
        <v>0</v>
      </c>
      <c r="N29" s="3"/>
      <c r="O29" s="3"/>
      <c r="P29" s="3"/>
      <c r="Q29" s="3"/>
      <c r="R29" s="3"/>
      <c r="S29" s="3"/>
    </row>
    <row r="30" ht="14.25" customHeight="1">
      <c r="A30" s="48" t="s">
        <v>50</v>
      </c>
      <c r="B30" s="40"/>
      <c r="C30" s="45" t="s">
        <v>53</v>
      </c>
      <c r="D30" s="41">
        <v>0.0</v>
      </c>
      <c r="E30" s="41">
        <v>0.0</v>
      </c>
      <c r="F30" s="41">
        <v>0.0</v>
      </c>
      <c r="G30" s="31" t="str">
        <f t="shared" si="3"/>
        <v>0</v>
      </c>
      <c r="H30" s="4"/>
      <c r="I30" s="46" t="s">
        <v>54</v>
      </c>
      <c r="J30" s="43" t="str">
        <f t="shared" si="8"/>
        <v>0 </v>
      </c>
      <c r="K30" s="3"/>
      <c r="L30" s="46" t="s">
        <v>54</v>
      </c>
      <c r="M30" s="44" t="str">
        <f t="shared" si="9"/>
        <v>0</v>
      </c>
      <c r="N30" s="3"/>
      <c r="O30" s="3"/>
      <c r="P30" s="3" t="str">
        <f>2700000-E12</f>
        <v> 2,700,000 </v>
      </c>
      <c r="Q30" s="3"/>
      <c r="R30" s="3"/>
      <c r="S30" s="3"/>
    </row>
    <row r="31" ht="14.25" customHeight="1">
      <c r="A31" s="46" t="s">
        <v>52</v>
      </c>
      <c r="B31" s="40"/>
      <c r="C31" s="40" t="s">
        <v>55</v>
      </c>
      <c r="D31" s="41">
        <v>0.0</v>
      </c>
      <c r="E31" s="49">
        <v>0.0</v>
      </c>
      <c r="F31" s="41">
        <v>0.0</v>
      </c>
      <c r="G31" s="31" t="str">
        <f t="shared" si="3"/>
        <v>0</v>
      </c>
      <c r="H31" s="4"/>
      <c r="I31" s="48" t="s">
        <v>56</v>
      </c>
      <c r="J31" s="43" t="str">
        <f t="shared" ref="J31:J32" si="12">IF((F34+E34)&lt;0,F34+E34,0)</f>
        <v>0 </v>
      </c>
      <c r="K31" s="3"/>
      <c r="L31" s="48" t="s">
        <v>56</v>
      </c>
      <c r="M31" s="44" t="str">
        <f t="shared" ref="M31:M32" si="13">IF(($F34+$E34)&gt;0,$F34+$E34,0)</f>
        <v>0</v>
      </c>
      <c r="N31" s="3"/>
      <c r="O31" s="3"/>
      <c r="P31" s="3"/>
      <c r="Q31" s="3"/>
      <c r="R31" s="3"/>
      <c r="S31" s="3"/>
    </row>
    <row r="32" ht="14.25" customHeight="1">
      <c r="A32" s="46" t="s">
        <v>54</v>
      </c>
      <c r="B32" s="40"/>
      <c r="C32" s="40" t="s">
        <v>57</v>
      </c>
      <c r="D32" s="41">
        <v>0.0</v>
      </c>
      <c r="E32" s="41">
        <v>0.0</v>
      </c>
      <c r="F32" s="41">
        <v>0.0</v>
      </c>
      <c r="G32" s="31" t="str">
        <f t="shared" si="3"/>
        <v>0</v>
      </c>
      <c r="H32" s="4"/>
      <c r="I32" s="48" t="s">
        <v>58</v>
      </c>
      <c r="J32" s="43" t="str">
        <f t="shared" si="12"/>
        <v>0 </v>
      </c>
      <c r="K32" s="3"/>
      <c r="L32" s="48" t="s">
        <v>58</v>
      </c>
      <c r="M32" s="44" t="str">
        <f t="shared" si="13"/>
        <v>0</v>
      </c>
      <c r="N32" s="3"/>
      <c r="O32" s="3"/>
      <c r="P32" s="3"/>
      <c r="Q32" s="3"/>
      <c r="R32" s="3"/>
      <c r="S32" s="3"/>
    </row>
    <row r="33" ht="14.25" customHeight="1">
      <c r="A33" s="48" t="s">
        <v>59</v>
      </c>
      <c r="B33" s="40"/>
      <c r="C33" s="50" t="s">
        <v>60</v>
      </c>
      <c r="D33" s="41" t="str">
        <f t="shared" ref="D33:F33" si="14">+D34+D35</f>
        <v>0</v>
      </c>
      <c r="E33" s="41" t="str">
        <f t="shared" si="14"/>
        <v>0</v>
      </c>
      <c r="F33" s="41" t="str">
        <f t="shared" si="14"/>
        <v>0</v>
      </c>
      <c r="G33" s="31" t="str">
        <f t="shared" si="3"/>
        <v>0</v>
      </c>
      <c r="H33" s="47"/>
      <c r="I33" s="46" t="s">
        <v>61</v>
      </c>
      <c r="J33" s="43" t="str">
        <f t="shared" ref="J33:J36" si="15">IF((F37+E37)&lt;0,F37+E37,0)</f>
        <v>0 </v>
      </c>
      <c r="K33" s="3"/>
      <c r="L33" s="46" t="s">
        <v>61</v>
      </c>
      <c r="M33" s="44" t="str">
        <f t="shared" ref="M33:M36" si="16">IF(($F37+$E37)&gt;0,$F37+$E37,0)</f>
        <v>0</v>
      </c>
      <c r="N33" s="3"/>
      <c r="O33" s="3"/>
      <c r="P33" s="3"/>
      <c r="Q33" s="3"/>
      <c r="R33" s="3"/>
      <c r="S33" s="3">
        <v>30000.0</v>
      </c>
    </row>
    <row r="34" ht="14.25" customHeight="1">
      <c r="A34" s="48" t="s">
        <v>56</v>
      </c>
      <c r="B34" s="40"/>
      <c r="C34" s="45" t="s">
        <v>62</v>
      </c>
      <c r="D34" s="41"/>
      <c r="E34" s="41">
        <v>0.0</v>
      </c>
      <c r="F34" s="41">
        <v>0.0</v>
      </c>
      <c r="G34" s="31" t="str">
        <f t="shared" si="3"/>
        <v>0</v>
      </c>
      <c r="H34" s="47"/>
      <c r="I34" s="46" t="s">
        <v>63</v>
      </c>
      <c r="J34" s="43" t="str">
        <f t="shared" si="15"/>
        <v>0 </v>
      </c>
      <c r="K34" s="3"/>
      <c r="L34" s="46" t="s">
        <v>63</v>
      </c>
      <c r="M34" s="44" t="str">
        <f t="shared" si="16"/>
        <v>0</v>
      </c>
      <c r="N34" s="3"/>
      <c r="O34" s="3"/>
      <c r="P34" s="3"/>
      <c r="Q34" s="3"/>
      <c r="R34" s="3"/>
      <c r="S34" s="3">
        <v>9095.0</v>
      </c>
    </row>
    <row r="35" ht="14.25" customHeight="1">
      <c r="A35" s="48" t="s">
        <v>58</v>
      </c>
      <c r="B35" s="40"/>
      <c r="C35" s="45" t="s">
        <v>64</v>
      </c>
      <c r="D35" s="41">
        <v>0.0</v>
      </c>
      <c r="E35" s="41">
        <v>0.0</v>
      </c>
      <c r="F35" s="41">
        <v>0.0</v>
      </c>
      <c r="G35" s="31" t="str">
        <f t="shared" si="3"/>
        <v>0</v>
      </c>
      <c r="H35" s="47"/>
      <c r="I35" s="42" t="s">
        <v>65</v>
      </c>
      <c r="J35" s="43" t="str">
        <f t="shared" si="15"/>
        <v>0 </v>
      </c>
      <c r="K35" s="3"/>
      <c r="L35" s="42" t="s">
        <v>65</v>
      </c>
      <c r="M35" s="44" t="str">
        <f t="shared" si="16"/>
        <v>0</v>
      </c>
      <c r="N35" s="3"/>
      <c r="O35" s="3"/>
      <c r="P35" s="3"/>
      <c r="Q35" s="3"/>
      <c r="R35" s="3"/>
      <c r="S35" s="3">
        <v>79.0</v>
      </c>
    </row>
    <row r="36" ht="14.25" customHeight="1">
      <c r="A36" s="39" t="s">
        <v>66</v>
      </c>
      <c r="B36" s="40"/>
      <c r="C36" s="40" t="s">
        <v>67</v>
      </c>
      <c r="D36" s="41" t="str">
        <f t="shared" ref="D36:F36" si="17">D37+D38+D39+D40</f>
        <v>0</v>
      </c>
      <c r="E36" s="41" t="str">
        <f t="shared" si="17"/>
        <v>0</v>
      </c>
      <c r="F36" s="41" t="str">
        <f t="shared" si="17"/>
        <v>0</v>
      </c>
      <c r="G36" s="31" t="str">
        <f t="shared" si="3"/>
        <v>0</v>
      </c>
      <c r="H36" s="51"/>
      <c r="I36" s="52">
        <v>11940.0</v>
      </c>
      <c r="J36" s="43" t="str">
        <f t="shared" si="15"/>
        <v>0 </v>
      </c>
      <c r="K36" s="3"/>
      <c r="L36" s="52">
        <v>11940.0</v>
      </c>
      <c r="M36" s="44" t="str">
        <f t="shared" si="16"/>
        <v>0</v>
      </c>
      <c r="N36" s="3"/>
      <c r="O36" s="3"/>
      <c r="P36" s="3"/>
      <c r="Q36" s="3"/>
      <c r="R36" s="3"/>
      <c r="S36" s="3"/>
    </row>
    <row r="37" ht="14.25" customHeight="1">
      <c r="A37" s="39" t="s">
        <v>61</v>
      </c>
      <c r="B37" s="40"/>
      <c r="C37" s="45" t="s">
        <v>68</v>
      </c>
      <c r="D37" s="41">
        <v>0.0</v>
      </c>
      <c r="E37" s="41">
        <v>0.0</v>
      </c>
      <c r="F37" s="41">
        <v>0.0</v>
      </c>
      <c r="G37" s="31" t="str">
        <f t="shared" si="3"/>
        <v>0</v>
      </c>
      <c r="H37" s="4"/>
      <c r="I37" s="42" t="s">
        <v>69</v>
      </c>
      <c r="J37" s="43" t="str">
        <f>IF((F44+E44)&lt;0,F44+E44,0)</f>
        <v>0 </v>
      </c>
      <c r="K37" s="3"/>
      <c r="L37" s="42" t="s">
        <v>69</v>
      </c>
      <c r="M37" s="44" t="str">
        <f>IF(($F44+$E44)&gt;0,$F44+$E44,0)</f>
        <v>0</v>
      </c>
      <c r="N37" s="3"/>
      <c r="O37" s="3"/>
      <c r="P37" s="3"/>
      <c r="Q37" s="3"/>
      <c r="R37" s="3"/>
      <c r="S37" s="3"/>
    </row>
    <row r="38" ht="14.25" customHeight="1">
      <c r="A38" s="39" t="s">
        <v>63</v>
      </c>
      <c r="B38" s="40"/>
      <c r="C38" s="45" t="s">
        <v>70</v>
      </c>
      <c r="D38" s="41">
        <v>0.0</v>
      </c>
      <c r="E38" s="41">
        <v>0.0</v>
      </c>
      <c r="F38" s="41">
        <v>0.0</v>
      </c>
      <c r="G38" s="31" t="str">
        <f t="shared" si="3"/>
        <v>0</v>
      </c>
      <c r="H38" s="4"/>
      <c r="I38" s="42" t="s">
        <v>71</v>
      </c>
      <c r="J38" s="43" t="str">
        <f t="shared" ref="J38:J39" si="18">IF((F48+E48)&lt;0,F48+E48,0)</f>
        <v>0 </v>
      </c>
      <c r="K38" s="3"/>
      <c r="L38" s="42" t="s">
        <v>71</v>
      </c>
      <c r="M38" s="44" t="str">
        <f t="shared" ref="M38:M39" si="19">IF(($F48+$E48)&gt;0,$F48+$E48,0)</f>
        <v>0</v>
      </c>
      <c r="N38" s="3"/>
      <c r="O38" s="3"/>
      <c r="P38" s="3"/>
      <c r="Q38" s="3"/>
      <c r="R38" s="3"/>
      <c r="S38" s="3"/>
    </row>
    <row r="39" ht="14.25" customHeight="1">
      <c r="A39" s="28" t="s">
        <v>65</v>
      </c>
      <c r="B39" s="29"/>
      <c r="C39" s="53" t="s">
        <v>72</v>
      </c>
      <c r="D39" s="30">
        <v>0.0</v>
      </c>
      <c r="E39" s="30">
        <v>0.0</v>
      </c>
      <c r="F39" s="30">
        <v>0.0</v>
      </c>
      <c r="G39" s="31" t="str">
        <f t="shared" si="3"/>
        <v>0</v>
      </c>
      <c r="H39" s="4"/>
      <c r="I39" s="42" t="s">
        <v>73</v>
      </c>
      <c r="J39" s="43" t="str">
        <f t="shared" si="18"/>
        <v>0 </v>
      </c>
      <c r="K39" s="3"/>
      <c r="L39" s="42" t="s">
        <v>73</v>
      </c>
      <c r="M39" s="44" t="str">
        <f t="shared" si="19"/>
        <v>0</v>
      </c>
      <c r="N39" s="3"/>
      <c r="O39" s="3"/>
      <c r="P39" s="3"/>
      <c r="Q39" s="3"/>
      <c r="R39" s="3"/>
      <c r="S39" s="3"/>
    </row>
    <row r="40" ht="14.25" customHeight="1">
      <c r="A40" s="54">
        <v>11940.0</v>
      </c>
      <c r="B40" s="29"/>
      <c r="C40" s="53" t="s">
        <v>74</v>
      </c>
      <c r="D40" s="30">
        <v>0.0</v>
      </c>
      <c r="E40" s="30">
        <v>0.0</v>
      </c>
      <c r="F40" s="30">
        <v>0.0</v>
      </c>
      <c r="G40" s="31" t="str">
        <f t="shared" si="3"/>
        <v>0</v>
      </c>
      <c r="H40" s="4"/>
      <c r="I40" s="52">
        <v>13131.0</v>
      </c>
      <c r="J40" s="43" t="str">
        <f t="shared" ref="J40:J41" si="20">IF((F51+E51)&lt;0,F51+E51,0)</f>
        <v>0 </v>
      </c>
      <c r="K40" s="3"/>
      <c r="L40" s="52">
        <v>13131.0</v>
      </c>
      <c r="M40" s="44" t="str">
        <f t="shared" ref="M40:M41" si="21">IF(($F51+$E51)&gt;0,$F51+$E51,0)</f>
        <v>0</v>
      </c>
      <c r="N40" s="3"/>
      <c r="O40" s="3"/>
      <c r="P40" s="3"/>
      <c r="Q40" s="3"/>
      <c r="R40" s="3"/>
      <c r="S40" s="3"/>
    </row>
    <row r="41" ht="14.25" customHeight="1">
      <c r="A41" s="54"/>
      <c r="B41" s="29"/>
      <c r="C41" s="29"/>
      <c r="D41" s="30"/>
      <c r="E41" s="30"/>
      <c r="F41" s="30"/>
      <c r="G41" s="31"/>
      <c r="H41" s="4"/>
      <c r="I41" s="42" t="s">
        <v>75</v>
      </c>
      <c r="J41" s="43" t="str">
        <f t="shared" si="20"/>
        <v>0 </v>
      </c>
      <c r="K41" s="3"/>
      <c r="L41" s="42" t="s">
        <v>75</v>
      </c>
      <c r="M41" s="44" t="str">
        <f t="shared" si="21"/>
        <v>0</v>
      </c>
      <c r="N41" s="3"/>
      <c r="O41" s="3"/>
      <c r="P41" s="3"/>
      <c r="Q41" s="3"/>
      <c r="R41" s="3"/>
      <c r="S41" s="3"/>
    </row>
    <row r="42" ht="14.25" customHeight="1">
      <c r="A42" s="28"/>
      <c r="B42" s="29"/>
      <c r="C42" s="29"/>
      <c r="D42" s="30"/>
      <c r="E42" s="30"/>
      <c r="F42" s="30"/>
      <c r="G42" s="31"/>
      <c r="H42" s="4"/>
      <c r="I42" s="55" t="s">
        <v>76</v>
      </c>
      <c r="J42" s="43" t="str">
        <f>IF((F55+E55)&lt;0,F55+E55,0)</f>
        <v>0 </v>
      </c>
      <c r="K42" s="3"/>
      <c r="L42" s="55" t="s">
        <v>76</v>
      </c>
      <c r="M42" s="44" t="str">
        <f>IF(($F55+$E55)&gt;0,$F55+$E55,0)</f>
        <v>0</v>
      </c>
      <c r="N42" s="3"/>
      <c r="O42" s="3"/>
      <c r="P42" s="3"/>
      <c r="Q42" s="3"/>
      <c r="R42" s="3"/>
      <c r="S42" s="3"/>
    </row>
    <row r="43" ht="14.25" customHeight="1">
      <c r="A43" s="32" t="s">
        <v>77</v>
      </c>
      <c r="B43" s="33"/>
      <c r="C43" s="33" t="s">
        <v>78</v>
      </c>
      <c r="D43" s="34" t="str">
        <f t="shared" ref="D43:F43" si="22">D44</f>
        <v>0</v>
      </c>
      <c r="E43" s="34" t="str">
        <f t="shared" si="22"/>
        <v>0</v>
      </c>
      <c r="F43" s="34" t="str">
        <f t="shared" si="22"/>
        <v>0</v>
      </c>
      <c r="G43" s="35" t="str">
        <f t="shared" ref="G43:G44" si="23">+D43+E43+F43</f>
        <v>0</v>
      </c>
      <c r="H43" s="4"/>
      <c r="I43" s="42" t="s">
        <v>79</v>
      </c>
      <c r="J43" s="43" t="str">
        <f t="shared" ref="J43:J46" si="24">IF((F58+E58)&lt;0,F58+E58,0)</f>
        <v>0 </v>
      </c>
      <c r="K43" s="3"/>
      <c r="L43" s="42" t="s">
        <v>79</v>
      </c>
      <c r="M43" s="44" t="str">
        <f t="shared" ref="M43:M46" si="25">IF(($F58+$E58)&gt;0,$F58+$E58,0)</f>
        <v>0</v>
      </c>
      <c r="N43" s="3"/>
      <c r="O43" s="3"/>
      <c r="P43" s="3"/>
      <c r="Q43" s="3"/>
      <c r="R43" s="3"/>
      <c r="S43" s="3"/>
    </row>
    <row r="44" ht="14.25" customHeight="1">
      <c r="A44" s="28" t="s">
        <v>69</v>
      </c>
      <c r="B44" s="29"/>
      <c r="C44" s="29" t="s">
        <v>80</v>
      </c>
      <c r="D44" s="30">
        <v>0.0</v>
      </c>
      <c r="E44" s="30">
        <v>0.0</v>
      </c>
      <c r="F44" s="30">
        <v>0.0</v>
      </c>
      <c r="G44" s="31" t="str">
        <f t="shared" si="23"/>
        <v>0</v>
      </c>
      <c r="H44" s="4"/>
      <c r="I44" s="42" t="s">
        <v>81</v>
      </c>
      <c r="J44" s="43" t="str">
        <f t="shared" si="24"/>
        <v>0 </v>
      </c>
      <c r="K44" s="3"/>
      <c r="L44" s="42" t="s">
        <v>81</v>
      </c>
      <c r="M44" s="44" t="str">
        <f t="shared" si="25"/>
        <v>0</v>
      </c>
      <c r="N44" s="3"/>
      <c r="O44" s="3"/>
      <c r="P44" s="3"/>
      <c r="Q44" s="3"/>
      <c r="R44" s="3"/>
      <c r="S44" s="3"/>
    </row>
    <row r="45" ht="14.25" customHeight="1">
      <c r="A45" s="28"/>
      <c r="B45" s="29"/>
      <c r="C45" s="29"/>
      <c r="D45" s="30"/>
      <c r="E45" s="30"/>
      <c r="F45" s="30"/>
      <c r="G45" s="31"/>
      <c r="H45" s="4"/>
      <c r="I45" s="42" t="s">
        <v>82</v>
      </c>
      <c r="J45" s="43" t="str">
        <f t="shared" si="24"/>
        <v>0 </v>
      </c>
      <c r="K45" s="3"/>
      <c r="L45" s="42" t="s">
        <v>82</v>
      </c>
      <c r="M45" s="44" t="str">
        <f t="shared" si="25"/>
        <v>0</v>
      </c>
      <c r="N45" s="3"/>
      <c r="O45" s="3"/>
      <c r="P45" s="3"/>
      <c r="Q45" s="3"/>
      <c r="R45" s="3"/>
      <c r="S45" s="3"/>
    </row>
    <row r="46" ht="14.25" customHeight="1">
      <c r="A46" s="32" t="s">
        <v>83</v>
      </c>
      <c r="B46" s="33"/>
      <c r="C46" s="33" t="s">
        <v>84</v>
      </c>
      <c r="D46" s="34" t="str">
        <f t="shared" ref="D46:G46" si="26">D47+D52</f>
        <v>0</v>
      </c>
      <c r="E46" s="34" t="str">
        <f t="shared" si="26"/>
        <v>0</v>
      </c>
      <c r="F46" s="34" t="str">
        <f t="shared" si="26"/>
        <v>0</v>
      </c>
      <c r="G46" s="35" t="str">
        <f t="shared" si="26"/>
        <v>0</v>
      </c>
      <c r="H46" s="4"/>
      <c r="I46" s="42" t="s">
        <v>85</v>
      </c>
      <c r="J46" s="43" t="str">
        <f t="shared" si="24"/>
        <v>0 </v>
      </c>
      <c r="K46" s="3"/>
      <c r="L46" s="42" t="s">
        <v>85</v>
      </c>
      <c r="M46" s="44" t="str">
        <f t="shared" si="25"/>
        <v>0</v>
      </c>
      <c r="N46" s="3"/>
      <c r="O46" s="3"/>
      <c r="P46" s="3"/>
      <c r="Q46" s="3"/>
      <c r="R46" s="3"/>
      <c r="S46" s="3"/>
    </row>
    <row r="47" ht="14.25" customHeight="1">
      <c r="A47" s="28" t="s">
        <v>86</v>
      </c>
      <c r="B47" s="29"/>
      <c r="C47" s="29" t="s">
        <v>87</v>
      </c>
      <c r="D47" s="41" t="str">
        <f t="shared" ref="D47:F47" si="27">SUM(D48:D50)</f>
        <v>0</v>
      </c>
      <c r="E47" s="41" t="str">
        <f t="shared" si="27"/>
        <v>0</v>
      </c>
      <c r="F47" s="41" t="str">
        <f t="shared" si="27"/>
        <v>0</v>
      </c>
      <c r="G47" s="56" t="str">
        <f t="shared" ref="G47:G52" si="29">+D47+E47+F47</f>
        <v>0</v>
      </c>
      <c r="H47" s="4"/>
      <c r="I47" s="57" t="s">
        <v>88</v>
      </c>
      <c r="J47" s="58" t="str">
        <f>SUM(J16:J46)</f>
        <v>0 </v>
      </c>
      <c r="K47" s="59"/>
      <c r="L47" s="57" t="s">
        <v>88</v>
      </c>
      <c r="M47" s="60" t="str">
        <f>SUM(M16:M46)</f>
        <v>0</v>
      </c>
      <c r="N47" s="3"/>
      <c r="O47" s="3"/>
      <c r="P47" s="3"/>
      <c r="Q47" s="3"/>
      <c r="R47" s="3"/>
      <c r="S47" s="3"/>
    </row>
    <row r="48" ht="14.25" customHeight="1">
      <c r="A48" s="28" t="s">
        <v>71</v>
      </c>
      <c r="B48" s="29"/>
      <c r="C48" s="53" t="s">
        <v>89</v>
      </c>
      <c r="D48" s="30" t="str">
        <f t="shared" ref="D48:F48" si="28">ROUND((D15+D16+D20+D26+D21+D32+D37+D43+D40)*0.1,0)</f>
        <v>0</v>
      </c>
      <c r="E48" s="30" t="str">
        <f t="shared" si="28"/>
        <v>0</v>
      </c>
      <c r="F48" s="30" t="str">
        <f t="shared" si="28"/>
        <v>0</v>
      </c>
      <c r="G48" s="56" t="str">
        <f t="shared" si="29"/>
        <v>0</v>
      </c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4.25" customHeight="1">
      <c r="A49" s="28" t="s">
        <v>73</v>
      </c>
      <c r="B49" s="29"/>
      <c r="C49" s="53" t="s">
        <v>90</v>
      </c>
      <c r="D49" s="30" t="str">
        <f t="shared" ref="D49:F49" si="30">ROUND((D15+D16+D20+D21+D26+D32+D37+D43+D40)*0.0171,0)</f>
        <v>0</v>
      </c>
      <c r="E49" s="30" t="str">
        <f t="shared" si="30"/>
        <v>0</v>
      </c>
      <c r="F49" s="30" t="str">
        <f t="shared" si="30"/>
        <v>0</v>
      </c>
      <c r="G49" s="56" t="str">
        <f t="shared" si="29"/>
        <v>0</v>
      </c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4.25" customHeight="1">
      <c r="A50" s="61">
        <v>13130.0</v>
      </c>
      <c r="B50" s="62"/>
      <c r="C50" s="63" t="s">
        <v>91</v>
      </c>
      <c r="D50" s="49" t="str">
        <f t="shared" ref="D50:F50" si="31">SUM(D51)</f>
        <v>0</v>
      </c>
      <c r="E50" s="49" t="str">
        <f t="shared" si="31"/>
        <v>0</v>
      </c>
      <c r="F50" s="49" t="str">
        <f t="shared" si="31"/>
        <v>0</v>
      </c>
      <c r="G50" s="56" t="str">
        <f t="shared" si="29"/>
        <v>0</v>
      </c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4.25" customHeight="1">
      <c r="A51" s="61">
        <v>13131.0</v>
      </c>
      <c r="B51" s="62"/>
      <c r="C51" s="63" t="s">
        <v>92</v>
      </c>
      <c r="D51" s="49" t="str">
        <f t="shared" ref="D51:F51" si="32">ROUND((D15+D16+D20+D21+D26+D32+D37+D40+D43)*0.03,0)</f>
        <v>0</v>
      </c>
      <c r="E51" s="49" t="str">
        <f t="shared" si="32"/>
        <v>0</v>
      </c>
      <c r="F51" s="30" t="str">
        <f t="shared" si="32"/>
        <v>0</v>
      </c>
      <c r="G51" s="56" t="str">
        <f t="shared" si="29"/>
        <v>0</v>
      </c>
      <c r="H51" s="4"/>
      <c r="I51" s="3"/>
      <c r="J51" s="3"/>
      <c r="K51" s="3"/>
      <c r="L51" s="3"/>
      <c r="M51" s="3">
        <v>28842.0</v>
      </c>
      <c r="N51" s="3"/>
      <c r="O51" s="3"/>
      <c r="P51" s="3"/>
      <c r="Q51" s="3"/>
      <c r="R51" s="3"/>
      <c r="S51" s="3"/>
    </row>
    <row r="52" ht="14.25" customHeight="1">
      <c r="A52" s="28" t="s">
        <v>75</v>
      </c>
      <c r="B52" s="29"/>
      <c r="C52" s="29" t="s">
        <v>93</v>
      </c>
      <c r="D52" s="30" t="str">
        <f t="shared" ref="D52:F52" si="33">ROUND((D15+D16+D20+D21+D26+D32+D37+D43+D40)*0.02,0)</f>
        <v>0</v>
      </c>
      <c r="E52" s="30" t="str">
        <f t="shared" si="33"/>
        <v>0</v>
      </c>
      <c r="F52" s="30" t="str">
        <f t="shared" si="33"/>
        <v>0</v>
      </c>
      <c r="G52" s="56" t="str">
        <f t="shared" si="29"/>
        <v>0</v>
      </c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4.25" customHeight="1">
      <c r="A53" s="28"/>
      <c r="B53" s="29"/>
      <c r="C53" s="29"/>
      <c r="D53" s="30"/>
      <c r="E53" s="30"/>
      <c r="F53" s="30"/>
      <c r="G53" s="31"/>
      <c r="H53" s="4"/>
      <c r="I53" s="3"/>
      <c r="J53" s="3"/>
      <c r="K53" s="3"/>
      <c r="L53" s="3"/>
      <c r="M53" s="3" t="str">
        <f>+M51-M47</f>
        <v> 28,842 </v>
      </c>
      <c r="N53" s="3"/>
      <c r="O53" s="3"/>
      <c r="P53" s="3"/>
      <c r="Q53" s="3"/>
      <c r="R53" s="3"/>
      <c r="S53" s="3"/>
    </row>
    <row r="54" ht="14.25" customHeight="1">
      <c r="A54" s="32" t="s">
        <v>94</v>
      </c>
      <c r="B54" s="33"/>
      <c r="C54" s="33" t="s">
        <v>95</v>
      </c>
      <c r="D54" s="34" t="str">
        <f t="shared" ref="D54:G54" si="34">D55</f>
        <v>0</v>
      </c>
      <c r="E54" s="34" t="str">
        <f t="shared" si="34"/>
        <v>0</v>
      </c>
      <c r="F54" s="34" t="str">
        <f t="shared" si="34"/>
        <v>0</v>
      </c>
      <c r="G54" s="35" t="str">
        <f t="shared" si="34"/>
        <v>0</v>
      </c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4.25" customHeight="1">
      <c r="A55" s="64" t="s">
        <v>76</v>
      </c>
      <c r="B55" s="29"/>
      <c r="C55" s="53" t="s">
        <v>96</v>
      </c>
      <c r="D55" s="30">
        <v>0.0</v>
      </c>
      <c r="E55" s="30">
        <v>0.0</v>
      </c>
      <c r="F55" s="30">
        <v>0.0</v>
      </c>
      <c r="G55" s="31" t="str">
        <f>+D55+E55+F55</f>
        <v>0</v>
      </c>
      <c r="H55" s="4"/>
      <c r="I55" s="65" t="s">
        <v>13</v>
      </c>
      <c r="J55" s="66" t="str">
        <f>+M47+J47</f>
        <v> 0 </v>
      </c>
      <c r="K55" s="3"/>
      <c r="L55" s="3"/>
      <c r="M55" s="3"/>
      <c r="N55" s="3"/>
      <c r="O55" s="3"/>
      <c r="P55" s="3"/>
      <c r="Q55" s="3"/>
      <c r="R55" s="3"/>
      <c r="S55" s="3"/>
    </row>
    <row r="56" ht="14.25" customHeight="1">
      <c r="A56" s="28"/>
      <c r="B56" s="29"/>
      <c r="C56" s="29"/>
      <c r="D56" s="30"/>
      <c r="E56" s="30"/>
      <c r="F56" s="30"/>
      <c r="G56" s="31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4.25" customHeight="1">
      <c r="A57" s="32" t="s">
        <v>97</v>
      </c>
      <c r="B57" s="33"/>
      <c r="C57" s="33" t="s">
        <v>98</v>
      </c>
      <c r="D57" s="34" t="str">
        <f t="shared" ref="D57:G57" si="35">SUM(D58:D61)</f>
        <v>0</v>
      </c>
      <c r="E57" s="34" t="str">
        <f t="shared" si="35"/>
        <v>0</v>
      </c>
      <c r="F57" s="34" t="str">
        <f t="shared" si="35"/>
        <v>0</v>
      </c>
      <c r="G57" s="35" t="str">
        <f t="shared" si="35"/>
        <v>0</v>
      </c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4.25" customHeight="1">
      <c r="A58" s="28" t="s">
        <v>79</v>
      </c>
      <c r="B58" s="29"/>
      <c r="C58" s="53" t="s">
        <v>99</v>
      </c>
      <c r="D58" s="30">
        <v>0.0</v>
      </c>
      <c r="E58" s="30">
        <v>0.0</v>
      </c>
      <c r="F58" s="30">
        <v>0.0</v>
      </c>
      <c r="G58" s="31" t="str">
        <f t="shared" ref="G58:G61" si="36">+D58+E58+F58</f>
        <v>0</v>
      </c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4.25" customHeight="1">
      <c r="A59" s="28" t="s">
        <v>81</v>
      </c>
      <c r="B59" s="29"/>
      <c r="C59" s="53" t="s">
        <v>100</v>
      </c>
      <c r="D59" s="30">
        <v>0.0</v>
      </c>
      <c r="E59" s="30">
        <v>0.0</v>
      </c>
      <c r="F59" s="30">
        <v>0.0</v>
      </c>
      <c r="G59" s="31" t="str">
        <f t="shared" si="36"/>
        <v>0</v>
      </c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4.25" customHeight="1">
      <c r="A60" s="28" t="s">
        <v>82</v>
      </c>
      <c r="B60" s="29"/>
      <c r="C60" s="53" t="s">
        <v>101</v>
      </c>
      <c r="D60" s="30">
        <v>0.0</v>
      </c>
      <c r="E60" s="30">
        <v>0.0</v>
      </c>
      <c r="F60" s="30">
        <v>0.0</v>
      </c>
      <c r="G60" s="31" t="str">
        <f t="shared" si="36"/>
        <v>0</v>
      </c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4.25" customHeight="1">
      <c r="A61" s="67" t="s">
        <v>85</v>
      </c>
      <c r="B61" s="68"/>
      <c r="C61" s="69" t="s">
        <v>102</v>
      </c>
      <c r="D61" s="70">
        <v>0.0</v>
      </c>
      <c r="E61" s="70">
        <v>0.0</v>
      </c>
      <c r="F61" s="70">
        <v>0.0</v>
      </c>
      <c r="G61" s="71" t="str">
        <f t="shared" si="36"/>
        <v>0</v>
      </c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2.75" customHeight="1">
      <c r="A62" s="72"/>
      <c r="B62" s="72"/>
      <c r="C62" s="72"/>
      <c r="D62" s="72"/>
      <c r="E62" s="72"/>
      <c r="F62" s="72"/>
      <c r="G62" s="72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2.75" customHeight="1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2.75" customHeight="1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2.75" customHeight="1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2.75" customHeight="1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2.75" customHeight="1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2.75" customHeight="1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2.75" customHeight="1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2.75" customHeight="1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2.75" customHeight="1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2.75" customHeight="1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2.75" customHeight="1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2.75" customHeight="1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2.75" customHeight="1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2.75" customHeight="1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2.75" customHeight="1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2.75" customHeight="1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2.75" customHeight="1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2.75" customHeight="1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2.75" customHeight="1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2.75" customHeight="1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2.75" customHeight="1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2.75" customHeight="1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2.75" customHeight="1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2.75" customHeight="1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2.75" customHeight="1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2.75" customHeight="1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2.75" customHeight="1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2.75" customHeight="1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2.75" customHeight="1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2.75" customHeight="1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2.75" customHeight="1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2.75" customHeight="1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2.75" customHeight="1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2.75" customHeight="1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2.75" customHeight="1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2.75" customHeight="1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2.75" customHeight="1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2.75" customHeight="1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</sheetData>
  <mergeCells count="7">
    <mergeCell ref="I15:J15"/>
    <mergeCell ref="L15:M15"/>
    <mergeCell ref="A4:G4"/>
    <mergeCell ref="A5:G5"/>
    <mergeCell ref="C7:G7"/>
    <mergeCell ref="C8:G8"/>
    <mergeCell ref="I12:M13"/>
  </mergeCells>
  <conditionalFormatting sqref="I16:M19 I24:M26 I29:I30 I33:M33 I34:I37 I42:I46 J20:K23 J27:K32 J34:J46 K34:K45 L29:L30 L34:L35 L37:L46 M20:M23 M27:M32 M34:M46">
    <cfRule type="cellIs" dxfId="0" priority="1" stopIfTrue="1" operator="lessThan">
      <formula>0</formula>
    </cfRule>
  </conditionalFormatting>
  <conditionalFormatting sqref="I16:M19 I24:M26 I29:I30 I33:M33 I34:I37 I42:I46 J20:K23 J27:K32 J34:J46 K34:K45 L29:L30 L34:L35 L37:L46 M20:M23 M27:M32 M34:M46">
    <cfRule type="cellIs" dxfId="1" priority="2" stopIfTrue="1" operator="lessThan">
      <formula>0</formula>
    </cfRule>
  </conditionalFormatting>
  <conditionalFormatting sqref="J16:J46 M16:M46">
    <cfRule type="cellIs" dxfId="2" priority="3" stopIfTrue="1" operator="lessThan">
      <formula>0</formula>
    </cfRule>
  </conditionalFormatting>
  <conditionalFormatting sqref="J16:J46 M16:M46">
    <cfRule type="cellIs" dxfId="3" priority="4" stopIfTrue="1" operator="lessThan">
      <formula>0</formula>
    </cfRule>
  </conditionalFormatting>
  <conditionalFormatting sqref="J55">
    <cfRule type="cellIs" dxfId="4" priority="5" operator="equal">
      <formula>0</formula>
    </cfRule>
  </conditionalFormatting>
  <conditionalFormatting sqref="J55">
    <cfRule type="cellIs" dxfId="5" priority="6" operator="equal">
      <formula>0</formula>
    </cfRule>
  </conditionalFormatting>
  <conditionalFormatting sqref="K52:K54 K56:K100 L16:M19 L24:M26 L29:L30 L33:M33 L34:L35 L37:L46 M20:M23 M27:M32 M34:M46">
    <cfRule type="cellIs" dxfId="1" priority="7" stopIfTrue="1" operator="lessThan">
      <formula>0</formula>
    </cfRule>
  </conditionalFormatting>
  <conditionalFormatting sqref="K52:K54 K56:K100 L16:M19 L24:M26 L29:L30 L33:M33 L34:L35 L37:L46 M20:M23 M27:M32 M34:M46">
    <cfRule type="cellIs" dxfId="0" priority="8" stopIfTrue="1" operator="lessThan">
      <formula>0</formula>
    </cfRule>
  </conditionalFormatting>
  <conditionalFormatting sqref="L16:M19 L24:M26 L29:L30 L33:M33 L34:L35 L37:L46 M20:M23 M27:M32 M34:M46">
    <cfRule type="cellIs" dxfId="6" priority="9" stopIfTrue="1" operator="lessThan">
      <formula>0</formula>
    </cfRule>
  </conditionalFormatting>
  <conditionalFormatting sqref="K52:K54 K56:K100 L16:M19 L24:M26 L29:L30 L33:M33 L34:L35 L37:L46 M20:M23 M27:M32 M34:M46">
    <cfRule type="cellIs" dxfId="7" priority="10" stopIfTrue="1" operator="greaterThan">
      <formula>0</formula>
    </cfRule>
  </conditionalFormatting>
  <conditionalFormatting sqref="J16:J46 M16:M46">
    <cfRule type="cellIs" dxfId="8" priority="11" stopIfTrue="1" operator="lessThan">
      <formula>0</formula>
    </cfRule>
  </conditionalFormatting>
  <printOptions horizontalCentered="1"/>
  <pageMargins bottom="0.7874015748031497" footer="0.0" header="0.0" left="0.5905511811023623" right="0.3937007874015748" top="0.7874015748031497"/>
  <pageSetup scale="70" orientation="portrait"/>
  <headerFooter>
    <oddFooter>&amp;CCristian Gonzales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Ministerio de Hacienda</Compan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baseType="lpstr" size="8">
      <vt:lpstr>OFICINA NACIONAL</vt:lpstr>
      <vt:lpstr>LA PAZ</vt:lpstr>
      <vt:lpstr>'LA PAZ '!Área_de_impresión</vt:lpstr>
      <vt:lpstr>'OFICINA NACIONAL  '!Área_de_impresión</vt:lpstr>
      <vt:lpstr>'LA PAZ '!Imprimir_área_IM</vt:lpstr>
      <vt:lpstr>'OFICINA NACIONAL  '!Imprimir_área_IM</vt:lpstr>
      <vt:lpstr>'LA PAZ '!Títulos_a_imprimir</vt:lpstr>
      <vt:lpstr>'OFICINA NACIONAL  '!Títulos_a_imprimir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2009-05-04T21:15:41Z</dcterms:created>
  <dc:creator>Laura Hurtado</dc:creator>
  <cp:lastModifiedBy>Miguel Angel Saico Mamani</cp:lastModifiedBy>
  <cp:lastPrinted>2022-12-03T14:34:12Z</cp:lastPrinted>
  <dcterms:modified xsi:type="dcterms:W3CDTF">2024-07-30T18:31:36Z</dcterms:modified>
</cp:coreProperties>
</file>